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<sst xmlns="http://schemas.openxmlformats.org/spreadsheetml/2006/main" count="174" uniqueCount="132">
  <si>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</si>
  <si>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</si>
  <si>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</si>
  <si>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</si>
  <si>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</si>
  <si>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</si>
  <si>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</si>
  <si>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</si>
  <si>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</si>
  <si>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</si>
  <si>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</si>
  <si>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</si>
  <si>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</si>
  <si>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</si>
  <si>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</si>
  <si>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</si>
  <si>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</si>
  <si>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</si>
  <si>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</si>
  <si>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</si>
  <si>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</si>
  <si>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</si>
  <si>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</si>
  <si>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</si>
  <si>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</si>
  <si>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</si>
  <si>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</si>
  <si>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</si>
  <si>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</si>
  <si>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</si>
  <si>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</si>
  <si>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</si>
  <si>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</si>
  <si>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</si>
  <si>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</si>
  <si>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</si>
  <si>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</si>
  <si>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</si>
  <si>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</si>
  <si>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</si>
  <si>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</si>
  <si>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</si>
  <si>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</si>
  <si>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</si>
  <si>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</si>
  <si>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</si>
  <si>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</si>
  <si>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</si>
  <si>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</si>
  <si>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</si>
  <si>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</si>
  <si>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</si>
  <si>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</si>
  <si>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</si>
  <si>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</si>
  <si>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</si>
  <si>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</si>
  <si>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</si>
  <si>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</si>
  <si>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</si>
  <si>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</si>
  <si>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</si>
  <si>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</si>
  <si>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</si>
  <si>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</si>
  <si>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</si>
  <si>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</si>
  <si>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</si>
  <si>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</si>
  <si>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</si>
  <si>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</si>
  <si>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</si>
  <si>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</si>
  <si>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</si>
  <si>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</si>
  <si>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</si>
  <si>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</si>
  <si>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</si>
  <si>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</si>
  <si>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</si>
  <si>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</si>
  <si>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</si>
  <si>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</si>
  <si>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</si>
  <si>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</si>
  <si>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</si>
  <si>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</si>
  <si>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</si>
  <si>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</si>
  <si>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</si>
  <si>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</si>
  <si>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</si>
  <si>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</si>
  <si>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</si>
  <si>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</si>
  <si>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</si>
  <si>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</si>
  <si>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</si>
  <si>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</si>
  <si>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</si>
  <si>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</si>
  <si>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</si>
  <si>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</si>
  <si>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</si>
  <si>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</si>
  <si>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</si>
  <si>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</si>
  <si>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</si>
  <si>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</si>
  <si>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</si>
  <si>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</si>
  <si>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</si>
  <si>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</si>
  <si>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</si>
  <si>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</si>
  <si>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</si>
  <si>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</si>
  <si>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</si>
  <si>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</si>
  <si>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</si>
  <si>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</si>
  <si>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</si>
  <si>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</si>
  <si>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</si>
  <si>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</si>
  <si>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</si>
  <si>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</si>
  <si>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</si>
  <si>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>IDBI Healthcare Fund</t>
  </si>
  <si>
    <t>IDBI Mutual Fund: Net Average Assets Under Management (AAUM) as on 31-AUG-2019
(All figures in Rs. Crore)</t>
  </si>
  <si>
    <t xml:space="preserve">  -</t>
  </si>
  <si>
    <t>Table showing State wise /Union Territory wise contribution to AAUM of category of schemes as on 31-AUG-2019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</si>
</sst>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zoomScale="85" zoomScaleNormal="85" workbookViewId="0">
      <selection activeCell="C10" sqref="C10:BK10"/>
    </sheetView>
  </sheetViews>
  <sheetFormatPr defaultRowHeight="12.75" x14ac:dyDescent="0.2"/>
  <cols>
    <col min="1" max="1" width="5" style="3" customWidth="1"/>
    <col min="2" max="2" width="40.710937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61" t="s">
        <v>75</v>
      </c>
      <c r="B1" s="83" t="s">
        <v>28</v>
      </c>
      <c r="C1" s="71" t="s">
        <v>129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3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62"/>
      <c r="B2" s="84"/>
      <c r="C2" s="85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5" t="s">
        <v>25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7"/>
      <c r="AQ2" s="85" t="s">
        <v>26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7"/>
      <c r="BK2" s="77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62"/>
      <c r="B3" s="84"/>
      <c r="C3" s="74" t="s">
        <v>120</v>
      </c>
      <c r="D3" s="75"/>
      <c r="E3" s="75"/>
      <c r="F3" s="75"/>
      <c r="G3" s="75"/>
      <c r="H3" s="75"/>
      <c r="I3" s="75"/>
      <c r="J3" s="75"/>
      <c r="K3" s="75"/>
      <c r="L3" s="76"/>
      <c r="M3" s="74" t="s">
        <v>121</v>
      </c>
      <c r="N3" s="75"/>
      <c r="O3" s="75"/>
      <c r="P3" s="75"/>
      <c r="Q3" s="75"/>
      <c r="R3" s="75"/>
      <c r="S3" s="75"/>
      <c r="T3" s="75"/>
      <c r="U3" s="75"/>
      <c r="V3" s="76"/>
      <c r="W3" s="74" t="s">
        <v>120</v>
      </c>
      <c r="X3" s="75"/>
      <c r="Y3" s="75"/>
      <c r="Z3" s="75"/>
      <c r="AA3" s="75"/>
      <c r="AB3" s="75"/>
      <c r="AC3" s="75"/>
      <c r="AD3" s="75"/>
      <c r="AE3" s="75"/>
      <c r="AF3" s="76"/>
      <c r="AG3" s="74" t="s">
        <v>121</v>
      </c>
      <c r="AH3" s="75"/>
      <c r="AI3" s="75"/>
      <c r="AJ3" s="75"/>
      <c r="AK3" s="75"/>
      <c r="AL3" s="75"/>
      <c r="AM3" s="75"/>
      <c r="AN3" s="75"/>
      <c r="AO3" s="75"/>
      <c r="AP3" s="76"/>
      <c r="AQ3" s="74" t="s">
        <v>120</v>
      </c>
      <c r="AR3" s="75"/>
      <c r="AS3" s="75"/>
      <c r="AT3" s="75"/>
      <c r="AU3" s="75"/>
      <c r="AV3" s="75"/>
      <c r="AW3" s="75"/>
      <c r="AX3" s="75"/>
      <c r="AY3" s="75"/>
      <c r="AZ3" s="76"/>
      <c r="BA3" s="74" t="s">
        <v>121</v>
      </c>
      <c r="BB3" s="75"/>
      <c r="BC3" s="75"/>
      <c r="BD3" s="75"/>
      <c r="BE3" s="75"/>
      <c r="BF3" s="75"/>
      <c r="BG3" s="75"/>
      <c r="BH3" s="75"/>
      <c r="BI3" s="75"/>
      <c r="BJ3" s="76"/>
      <c r="BK3" s="78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62"/>
      <c r="B4" s="84"/>
      <c r="C4" s="80" t="s">
        <v>34</v>
      </c>
      <c r="D4" s="81"/>
      <c r="E4" s="81"/>
      <c r="F4" s="81"/>
      <c r="G4" s="82"/>
      <c r="H4" s="80" t="s">
        <v>35</v>
      </c>
      <c r="I4" s="81"/>
      <c r="J4" s="81"/>
      <c r="K4" s="81"/>
      <c r="L4" s="82"/>
      <c r="M4" s="80" t="s">
        <v>34</v>
      </c>
      <c r="N4" s="81"/>
      <c r="O4" s="81"/>
      <c r="P4" s="81"/>
      <c r="Q4" s="82"/>
      <c r="R4" s="80" t="s">
        <v>35</v>
      </c>
      <c r="S4" s="81"/>
      <c r="T4" s="81"/>
      <c r="U4" s="81"/>
      <c r="V4" s="82"/>
      <c r="W4" s="80" t="s">
        <v>34</v>
      </c>
      <c r="X4" s="81"/>
      <c r="Y4" s="81"/>
      <c r="Z4" s="81"/>
      <c r="AA4" s="82"/>
      <c r="AB4" s="80" t="s">
        <v>35</v>
      </c>
      <c r="AC4" s="81"/>
      <c r="AD4" s="81"/>
      <c r="AE4" s="81"/>
      <c r="AF4" s="82"/>
      <c r="AG4" s="80" t="s">
        <v>34</v>
      </c>
      <c r="AH4" s="81"/>
      <c r="AI4" s="81"/>
      <c r="AJ4" s="81"/>
      <c r="AK4" s="82"/>
      <c r="AL4" s="80" t="s">
        <v>35</v>
      </c>
      <c r="AM4" s="81"/>
      <c r="AN4" s="81"/>
      <c r="AO4" s="81"/>
      <c r="AP4" s="82"/>
      <c r="AQ4" s="80" t="s">
        <v>34</v>
      </c>
      <c r="AR4" s="81"/>
      <c r="AS4" s="81"/>
      <c r="AT4" s="81"/>
      <c r="AU4" s="82"/>
      <c r="AV4" s="80" t="s">
        <v>35</v>
      </c>
      <c r="AW4" s="81"/>
      <c r="AX4" s="81"/>
      <c r="AY4" s="81"/>
      <c r="AZ4" s="82"/>
      <c r="BA4" s="80" t="s">
        <v>34</v>
      </c>
      <c r="BB4" s="81"/>
      <c r="BC4" s="81"/>
      <c r="BD4" s="81"/>
      <c r="BE4" s="82"/>
      <c r="BF4" s="80" t="s">
        <v>35</v>
      </c>
      <c r="BG4" s="81"/>
      <c r="BH4" s="81"/>
      <c r="BI4" s="81"/>
      <c r="BJ4" s="82"/>
      <c r="BK4" s="78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62"/>
      <c r="B5" s="84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79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66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7"/>
    </row>
    <row r="7" spans="1:107" x14ac:dyDescent="0.2">
      <c r="A7" s="16" t="s">
        <v>76</v>
      </c>
      <c r="B7" s="19" t="s">
        <v>12</v>
      </c>
      <c r="C7" s="66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7"/>
    </row>
    <row r="8" spans="1:107" x14ac:dyDescent="0.2">
      <c r="A8" s="16"/>
      <c r="B8" s="29" t="s">
        <v>101</v>
      </c>
      <c r="C8" s="35">
        <v>0</v>
      </c>
      <c r="D8" s="35">
        <v>77.632440968580624</v>
      </c>
      <c r="E8" s="35">
        <v>25.086956173774205</v>
      </c>
      <c r="F8" s="35">
        <v>0</v>
      </c>
      <c r="G8" s="35">
        <v>0</v>
      </c>
      <c r="H8" s="35">
        <v>4.2234573697923175</v>
      </c>
      <c r="I8" s="35">
        <v>312.40973859932313</v>
      </c>
      <c r="J8" s="35">
        <v>419.71418346161352</v>
      </c>
      <c r="K8" s="35">
        <v>0</v>
      </c>
      <c r="L8" s="35">
        <v>76.933071667555083</v>
      </c>
      <c r="M8" s="35">
        <v>0</v>
      </c>
      <c r="N8" s="35">
        <v>16.768654495516174</v>
      </c>
      <c r="O8" s="35">
        <v>0</v>
      </c>
      <c r="P8" s="35">
        <v>0</v>
      </c>
      <c r="Q8" s="35">
        <v>0</v>
      </c>
      <c r="R8" s="35">
        <v>1.6851687131134117</v>
      </c>
      <c r="S8" s="35">
        <v>18.789972362902727</v>
      </c>
      <c r="T8" s="35">
        <v>339.67804707854771</v>
      </c>
      <c r="U8" s="35">
        <v>0</v>
      </c>
      <c r="V8" s="35">
        <v>7.9927698294634872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3.334087057208178</v>
      </c>
      <c r="AC8" s="35">
        <v>85.452951522459514</v>
      </c>
      <c r="AD8" s="35">
        <v>44.742830139766369</v>
      </c>
      <c r="AE8" s="35">
        <v>0</v>
      </c>
      <c r="AF8" s="35">
        <v>94.339105875587421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2.9315328119345554</v>
      </c>
      <c r="AM8" s="35">
        <v>81.256324110379268</v>
      </c>
      <c r="AN8" s="35">
        <v>310.24323134936736</v>
      </c>
      <c r="AO8" s="35">
        <v>0</v>
      </c>
      <c r="AP8" s="35">
        <v>43.726905064518633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5.1789391825708373</v>
      </c>
      <c r="AW8" s="35">
        <v>72.379184180192894</v>
      </c>
      <c r="AX8" s="35">
        <v>4.599294616095877</v>
      </c>
      <c r="AY8" s="35">
        <v>0</v>
      </c>
      <c r="AZ8" s="35">
        <v>36.189713580258029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1.2151157717677989</v>
      </c>
      <c r="BG8" s="35">
        <v>0.69131404690379927</v>
      </c>
      <c r="BH8" s="35">
        <v>22.699947752415589</v>
      </c>
      <c r="BI8" s="35">
        <v>0</v>
      </c>
      <c r="BJ8" s="35">
        <v>2.0879937747463915</v>
      </c>
      <c r="BK8" s="36">
        <f>SUM(C8:BJ8)</f>
        <v>2111.9829315563538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77.632440968580624</v>
      </c>
      <c r="E9" s="33">
        <f t="shared" si="0"/>
        <v>25.086956173774205</v>
      </c>
      <c r="F9" s="33">
        <f t="shared" si="0"/>
        <v>0</v>
      </c>
      <c r="G9" s="33">
        <f t="shared" si="0"/>
        <v>0</v>
      </c>
      <c r="H9" s="33">
        <f t="shared" si="0"/>
        <v>4.2234573697923175</v>
      </c>
      <c r="I9" s="33">
        <f t="shared" si="0"/>
        <v>312.40973859932313</v>
      </c>
      <c r="J9" s="33">
        <f t="shared" si="0"/>
        <v>419.71418346161352</v>
      </c>
      <c r="K9" s="33">
        <f t="shared" si="0"/>
        <v>0</v>
      </c>
      <c r="L9" s="33">
        <f t="shared" si="0"/>
        <v>76.933071667555083</v>
      </c>
      <c r="M9" s="33">
        <f t="shared" si="0"/>
        <v>0</v>
      </c>
      <c r="N9" s="33">
        <f t="shared" si="0"/>
        <v>16.768654495516174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1.6851687131134117</v>
      </c>
      <c r="S9" s="33">
        <f t="shared" si="0"/>
        <v>18.789972362902727</v>
      </c>
      <c r="T9" s="33">
        <f t="shared" si="0"/>
        <v>339.67804707854771</v>
      </c>
      <c r="U9" s="33">
        <f t="shared" si="0"/>
        <v>0</v>
      </c>
      <c r="V9" s="33">
        <f t="shared" si="0"/>
        <v>7.9927698294634872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3.334087057208178</v>
      </c>
      <c r="AC9" s="33">
        <f t="shared" si="0"/>
        <v>85.452951522459514</v>
      </c>
      <c r="AD9" s="33">
        <f t="shared" si="0"/>
        <v>44.742830139766369</v>
      </c>
      <c r="AE9" s="33">
        <f t="shared" si="0"/>
        <v>0</v>
      </c>
      <c r="AF9" s="33">
        <f t="shared" si="0"/>
        <v>94.339105875587421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2.9315328119345554</v>
      </c>
      <c r="AM9" s="33">
        <f t="shared" si="0"/>
        <v>81.256324110379268</v>
      </c>
      <c r="AN9" s="33">
        <f t="shared" si="0"/>
        <v>310.24323134936736</v>
      </c>
      <c r="AO9" s="33">
        <f t="shared" si="0"/>
        <v>0</v>
      </c>
      <c r="AP9" s="33">
        <f t="shared" si="0"/>
        <v>43.726905064518633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5.1789391825708373</v>
      </c>
      <c r="AW9" s="33">
        <f>(SUM(AW8))</f>
        <v>72.379184180192894</v>
      </c>
      <c r="AX9" s="33">
        <f t="shared" si="0"/>
        <v>4.599294616095877</v>
      </c>
      <c r="AY9" s="33">
        <f t="shared" si="0"/>
        <v>0</v>
      </c>
      <c r="AZ9" s="33">
        <f t="shared" si="0"/>
        <v>36.189713580258029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1.2151157717677989</v>
      </c>
      <c r="BG9" s="33">
        <f t="shared" si="0"/>
        <v>0.69131404690379927</v>
      </c>
      <c r="BH9" s="33">
        <f t="shared" si="0"/>
        <v>22.699947752415589</v>
      </c>
      <c r="BI9" s="33">
        <f t="shared" si="0"/>
        <v>0</v>
      </c>
      <c r="BJ9" s="33">
        <f t="shared" si="0"/>
        <v>2.0879937747463915</v>
      </c>
      <c r="BK9" s="31">
        <f>SUM(BK8)</f>
        <v>2111.9829315563538</v>
      </c>
    </row>
    <row r="10" spans="1:107" x14ac:dyDescent="0.2">
      <c r="A10" s="16" t="s">
        <v>77</v>
      </c>
      <c r="B10" s="20" t="s">
        <v>3</v>
      </c>
      <c r="C10" s="6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7"/>
    </row>
    <row r="11" spans="1:107" x14ac:dyDescent="0.2">
      <c r="A11" s="16"/>
      <c r="B11" s="29" t="s">
        <v>102</v>
      </c>
      <c r="C11" s="35">
        <v>0</v>
      </c>
      <c r="D11" s="35">
        <v>0.68430901222580676</v>
      </c>
      <c r="E11" s="35">
        <v>0</v>
      </c>
      <c r="F11" s="35">
        <v>0</v>
      </c>
      <c r="G11" s="35">
        <v>0</v>
      </c>
      <c r="H11" s="35">
        <v>0.22445545967786237</v>
      </c>
      <c r="I11" s="35">
        <v>5.6153918161230269E-2</v>
      </c>
      <c r="J11" s="35">
        <v>0.20457218096770366</v>
      </c>
      <c r="K11" s="35">
        <v>0</v>
      </c>
      <c r="L11" s="35">
        <v>5.1102237184519268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0.18580052735436625</v>
      </c>
      <c r="S11" s="35">
        <v>0.36884405435489886</v>
      </c>
      <c r="T11" s="35">
        <v>2.9966455440645539</v>
      </c>
      <c r="U11" s="35">
        <v>0</v>
      </c>
      <c r="V11" s="35">
        <v>0.41247293248354244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1.0978135802589253</v>
      </c>
      <c r="AC11" s="35">
        <v>0.51590489599990008</v>
      </c>
      <c r="AD11" s="35">
        <v>0</v>
      </c>
      <c r="AE11" s="35">
        <v>0</v>
      </c>
      <c r="AF11" s="35">
        <v>2.8689562060647269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0.90503804603154814</v>
      </c>
      <c r="AM11" s="35">
        <v>0.87272871093556936</v>
      </c>
      <c r="AN11" s="35">
        <v>2.7505877682902118</v>
      </c>
      <c r="AO11" s="35">
        <v>0</v>
      </c>
      <c r="AP11" s="35">
        <v>2.043722716677197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0.32337329812937965</v>
      </c>
      <c r="AW11" s="35">
        <v>3.0693349236452785</v>
      </c>
      <c r="AX11" s="35">
        <v>6.3818242438065598</v>
      </c>
      <c r="AY11" s="35">
        <v>0</v>
      </c>
      <c r="AZ11" s="35">
        <v>0.40156996474182566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8.7023614322112294E-2</v>
      </c>
      <c r="BG11" s="35">
        <v>3.7434305838607261E-2</v>
      </c>
      <c r="BH11" s="35">
        <v>0</v>
      </c>
      <c r="BI11" s="35">
        <v>0</v>
      </c>
      <c r="BJ11" s="35">
        <v>0.28272569577432927</v>
      </c>
      <c r="BK11" s="36">
        <f>SUM(C11:BJ11)</f>
        <v>31.881515318258064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0.68430901222580676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0.22445545967786237</v>
      </c>
      <c r="I12" s="33">
        <f t="shared" si="1"/>
        <v>5.6153918161230269E-2</v>
      </c>
      <c r="J12" s="33">
        <f t="shared" si="1"/>
        <v>0.20457218096770366</v>
      </c>
      <c r="K12" s="33">
        <f t="shared" si="1"/>
        <v>0</v>
      </c>
      <c r="L12" s="33">
        <f t="shared" si="1"/>
        <v>5.1102237184519268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0.18580052735436625</v>
      </c>
      <c r="S12" s="33">
        <f t="shared" si="1"/>
        <v>0.36884405435489886</v>
      </c>
      <c r="T12" s="33">
        <f t="shared" si="1"/>
        <v>2.9966455440645539</v>
      </c>
      <c r="U12" s="33">
        <f t="shared" si="1"/>
        <v>0</v>
      </c>
      <c r="V12" s="33">
        <f t="shared" si="1"/>
        <v>0.41247293248354244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1.0978135802589253</v>
      </c>
      <c r="AC12" s="33">
        <f t="shared" si="1"/>
        <v>0.51590489599990008</v>
      </c>
      <c r="AD12" s="33">
        <f t="shared" si="1"/>
        <v>0</v>
      </c>
      <c r="AE12" s="33">
        <f t="shared" si="1"/>
        <v>0</v>
      </c>
      <c r="AF12" s="33">
        <f t="shared" si="1"/>
        <v>2.8689562060647269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0.90503804603154814</v>
      </c>
      <c r="AM12" s="33">
        <f t="shared" si="1"/>
        <v>0.87272871093556936</v>
      </c>
      <c r="AN12" s="33">
        <f t="shared" si="1"/>
        <v>2.7505877682902118</v>
      </c>
      <c r="AO12" s="33">
        <f t="shared" si="1"/>
        <v>0</v>
      </c>
      <c r="AP12" s="33">
        <f t="shared" si="1"/>
        <v>2.043722716677197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0.32337329812937965</v>
      </c>
      <c r="AW12" s="33">
        <f>(SUM(AW11))</f>
        <v>3.0693349236452785</v>
      </c>
      <c r="AX12" s="33">
        <f t="shared" si="1"/>
        <v>6.3818242438065598</v>
      </c>
      <c r="AY12" s="33">
        <f t="shared" si="1"/>
        <v>0</v>
      </c>
      <c r="AZ12" s="33">
        <f t="shared" si="1"/>
        <v>0.40156996474182566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8.7023614322112294E-2</v>
      </c>
      <c r="BG12" s="33">
        <f t="shared" si="1"/>
        <v>3.7434305838607261E-2</v>
      </c>
      <c r="BH12" s="33">
        <f t="shared" si="1"/>
        <v>0</v>
      </c>
      <c r="BI12" s="33">
        <f t="shared" si="1"/>
        <v>0</v>
      </c>
      <c r="BJ12" s="33">
        <f t="shared" si="1"/>
        <v>0.28272569577432927</v>
      </c>
      <c r="BK12" s="34">
        <f>SUM(BK11)</f>
        <v>31.881515318258064</v>
      </c>
    </row>
    <row r="13" spans="1:107" x14ac:dyDescent="0.2">
      <c r="A13" s="16" t="s">
        <v>78</v>
      </c>
      <c r="B13" s="20" t="s">
        <v>10</v>
      </c>
      <c r="C13" s="6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7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6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7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6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7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6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7"/>
    </row>
    <row r="23" spans="1:67" x14ac:dyDescent="0.2">
      <c r="A23" s="16"/>
      <c r="B23" s="29" t="s">
        <v>103</v>
      </c>
      <c r="C23" s="35">
        <v>0</v>
      </c>
      <c r="D23" s="35">
        <v>0.66202054035483882</v>
      </c>
      <c r="E23" s="35">
        <v>0</v>
      </c>
      <c r="F23" s="35">
        <v>0</v>
      </c>
      <c r="G23" s="35">
        <v>0</v>
      </c>
      <c r="H23" s="35">
        <v>8.3389643162517277E-2</v>
      </c>
      <c r="I23" s="35">
        <v>0.1002806469032258</v>
      </c>
      <c r="J23" s="35">
        <v>0</v>
      </c>
      <c r="K23" s="35">
        <v>0</v>
      </c>
      <c r="L23" s="35">
        <v>6.5887653516128769E-2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8.0658845260868278E-2</v>
      </c>
      <c r="S23" s="35">
        <v>0</v>
      </c>
      <c r="T23" s="35">
        <v>10.665729191419356</v>
      </c>
      <c r="U23" s="35">
        <v>0</v>
      </c>
      <c r="V23" s="35">
        <v>0.20539849590319528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2.1838652327079355</v>
      </c>
      <c r="AC23" s="35">
        <v>1.7515289404193146</v>
      </c>
      <c r="AD23" s="35">
        <v>0.30291657180642068</v>
      </c>
      <c r="AE23" s="35">
        <v>0</v>
      </c>
      <c r="AF23" s="35">
        <v>3.8464527977365446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1.4157177905390446</v>
      </c>
      <c r="AM23" s="35">
        <v>0.23039091545142898</v>
      </c>
      <c r="AN23" s="35">
        <v>7.697127419350526E-2</v>
      </c>
      <c r="AO23" s="35">
        <v>0</v>
      </c>
      <c r="AP23" s="35">
        <v>1.696449231736852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1.678699415292819</v>
      </c>
      <c r="AW23" s="35">
        <v>5.3656826591616209</v>
      </c>
      <c r="AX23" s="35">
        <v>1.5139011105162035</v>
      </c>
      <c r="AY23" s="35">
        <v>0</v>
      </c>
      <c r="AZ23" s="35">
        <v>2.6775062163395216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0.32225266335939962</v>
      </c>
      <c r="BG23" s="35">
        <v>0.50555041248376353</v>
      </c>
      <c r="BH23" s="35">
        <v>0</v>
      </c>
      <c r="BI23" s="35">
        <v>0</v>
      </c>
      <c r="BJ23" s="35">
        <v>0.2936218486387262</v>
      </c>
      <c r="BK23" s="36">
        <f>SUM(C23:BJ23)</f>
        <v>35.724872096903233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0.66885094919354837</v>
      </c>
      <c r="E24" s="35">
        <v>0</v>
      </c>
      <c r="F24" s="35">
        <v>0</v>
      </c>
      <c r="G24" s="35">
        <v>0</v>
      </c>
      <c r="H24" s="35">
        <v>0.28348187419313753</v>
      </c>
      <c r="I24" s="35">
        <v>4.7769661548387091E-2</v>
      </c>
      <c r="J24" s="35">
        <v>0.8704104055161288</v>
      </c>
      <c r="K24" s="35">
        <v>0</v>
      </c>
      <c r="L24" s="35">
        <v>0.8330961800967619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0.29333012590363683</v>
      </c>
      <c r="S24" s="35">
        <v>8.1435395483870979E-3</v>
      </c>
      <c r="T24" s="35">
        <v>0</v>
      </c>
      <c r="U24" s="35">
        <v>0</v>
      </c>
      <c r="V24" s="35">
        <v>9.8892445258076889E-2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2.033120615534342</v>
      </c>
      <c r="AC24" s="35">
        <v>3.4078312314677079</v>
      </c>
      <c r="AD24" s="35">
        <v>0</v>
      </c>
      <c r="AE24" s="35">
        <v>0</v>
      </c>
      <c r="AF24" s="35">
        <v>6.3927451682163916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2.569481144071684</v>
      </c>
      <c r="AM24" s="35">
        <v>7.0975673624512261</v>
      </c>
      <c r="AN24" s="35">
        <v>7.6021774329355383</v>
      </c>
      <c r="AO24" s="35">
        <v>0</v>
      </c>
      <c r="AP24" s="35">
        <v>4.8657611863794017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2.724464858717651</v>
      </c>
      <c r="AW24" s="35">
        <v>17.077700866888065</v>
      </c>
      <c r="AX24" s="35">
        <v>0</v>
      </c>
      <c r="AY24" s="35">
        <v>0</v>
      </c>
      <c r="AZ24" s="35">
        <v>11.502967985824911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0.48292159241827215</v>
      </c>
      <c r="BG24" s="35">
        <v>0.10000503932204245</v>
      </c>
      <c r="BH24" s="35">
        <v>1.3431886717096244</v>
      </c>
      <c r="BI24" s="35">
        <v>0</v>
      </c>
      <c r="BJ24" s="35">
        <v>0.94612612757930314</v>
      </c>
      <c r="BK24" s="36">
        <f>SUM(C24:BJ24)</f>
        <v>71.250034464774245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8.6114506459677411</v>
      </c>
      <c r="E25" s="35">
        <v>0</v>
      </c>
      <c r="F25" s="35">
        <v>0</v>
      </c>
      <c r="G25" s="35">
        <v>0</v>
      </c>
      <c r="H25" s="35">
        <v>0.2600341228699789</v>
      </c>
      <c r="I25" s="35">
        <v>5.3335623870967739E-3</v>
      </c>
      <c r="J25" s="35">
        <v>0</v>
      </c>
      <c r="K25" s="35">
        <v>0</v>
      </c>
      <c r="L25" s="35">
        <v>1.031123605692202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0.14826558426304812</v>
      </c>
      <c r="S25" s="35">
        <v>0</v>
      </c>
      <c r="T25" s="35">
        <v>0</v>
      </c>
      <c r="U25" s="35">
        <v>0</v>
      </c>
      <c r="V25" s="35">
        <v>8.0935904354854052E-2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0.38686073347854877</v>
      </c>
      <c r="AC25" s="35">
        <v>3.2454680633615951E-4</v>
      </c>
      <c r="AD25" s="35">
        <v>0</v>
      </c>
      <c r="AE25" s="35">
        <v>0</v>
      </c>
      <c r="AF25" s="35">
        <v>3.4726870785613597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0.23412349588680881</v>
      </c>
      <c r="AM25" s="35">
        <v>6.6407699406137166E-2</v>
      </c>
      <c r="AN25" s="35">
        <v>2.0091122313548393</v>
      </c>
      <c r="AO25" s="35">
        <v>0</v>
      </c>
      <c r="AP25" s="35">
        <v>0.76563713954817714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0.94674361263073037</v>
      </c>
      <c r="AW25" s="35">
        <v>24.604290367240147</v>
      </c>
      <c r="AX25" s="35">
        <v>0</v>
      </c>
      <c r="AY25" s="35">
        <v>0</v>
      </c>
      <c r="AZ25" s="35">
        <v>3.2267500014237203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0.11230277454830412</v>
      </c>
      <c r="BG25" s="35">
        <v>0.33297135383770232</v>
      </c>
      <c r="BH25" s="35">
        <v>0</v>
      </c>
      <c r="BI25" s="35">
        <v>0</v>
      </c>
      <c r="BJ25" s="35">
        <v>0.76491166077452943</v>
      </c>
      <c r="BK25" s="36">
        <f>SUM(C25:BJ25)</f>
        <v>47.060266121032249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0.69157084796774193</v>
      </c>
      <c r="E26" s="35">
        <v>0</v>
      </c>
      <c r="F26" s="35">
        <v>0</v>
      </c>
      <c r="G26" s="35">
        <v>0</v>
      </c>
      <c r="H26" s="35">
        <v>0.66627006072919548</v>
      </c>
      <c r="I26" s="35">
        <v>3.716833308387042</v>
      </c>
      <c r="J26" s="35">
        <v>33.81643039558066</v>
      </c>
      <c r="K26" s="35">
        <v>0</v>
      </c>
      <c r="L26" s="35">
        <v>10.547450301066538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0.7128522451325473</v>
      </c>
      <c r="S26" s="35">
        <v>4.2285188964516678</v>
      </c>
      <c r="T26" s="35">
        <v>31.639621797935465</v>
      </c>
      <c r="U26" s="35">
        <v>0</v>
      </c>
      <c r="V26" s="35">
        <v>1.7944285798090323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1.4668545152223869</v>
      </c>
      <c r="AC26" s="35">
        <v>16.259001063329379</v>
      </c>
      <c r="AD26" s="35">
        <v>2.6240090559032456</v>
      </c>
      <c r="AE26" s="35">
        <v>0</v>
      </c>
      <c r="AF26" s="35">
        <v>51.267606727730346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1.9772855382154959</v>
      </c>
      <c r="AM26" s="35">
        <v>5.91477009424956</v>
      </c>
      <c r="AN26" s="35">
        <v>11.143546771773991</v>
      </c>
      <c r="AO26" s="35">
        <v>0</v>
      </c>
      <c r="AP26" s="35">
        <v>11.403097727675046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2.5072707588165311</v>
      </c>
      <c r="AW26" s="35">
        <v>18.172838299168266</v>
      </c>
      <c r="AX26" s="35">
        <v>17.539265848193804</v>
      </c>
      <c r="AY26" s="35">
        <v>0</v>
      </c>
      <c r="AZ26" s="35">
        <v>14.894554934782436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0.81074897998061879</v>
      </c>
      <c r="BG26" s="35">
        <v>6.1294784255108627</v>
      </c>
      <c r="BH26" s="35">
        <v>7.2140273385483251</v>
      </c>
      <c r="BI26" s="35">
        <v>0</v>
      </c>
      <c r="BJ26" s="35">
        <v>5.3867161001946648</v>
      </c>
      <c r="BK26" s="36">
        <f>SUM(C26:BJ26)</f>
        <v>262.52504861235485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10.633892983483872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1.293175700954829</v>
      </c>
      <c r="I27" s="33">
        <f t="shared" si="7"/>
        <v>3.8702171792257518</v>
      </c>
      <c r="J27" s="33">
        <f t="shared" si="7"/>
        <v>34.686840801096793</v>
      </c>
      <c r="K27" s="33">
        <f t="shared" si="7"/>
        <v>0</v>
      </c>
      <c r="L27" s="33">
        <f t="shared" si="7"/>
        <v>12.477557740371632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1.2351068005601005</v>
      </c>
      <c r="S27" s="33">
        <f t="shared" si="7"/>
        <v>4.2366624360000547</v>
      </c>
      <c r="T27" s="33">
        <f t="shared" si="7"/>
        <v>42.305350989354821</v>
      </c>
      <c r="U27" s="33">
        <f t="shared" si="7"/>
        <v>0</v>
      </c>
      <c r="V27" s="33">
        <f t="shared" si="7"/>
        <v>2.1796554253251585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6.0707010969432131</v>
      </c>
      <c r="AC27" s="33">
        <f t="shared" si="7"/>
        <v>21.418685782022738</v>
      </c>
      <c r="AD27" s="33">
        <f t="shared" si="7"/>
        <v>2.9269256277096662</v>
      </c>
      <c r="AE27" s="33">
        <f t="shared" si="7"/>
        <v>0</v>
      </c>
      <c r="AF27" s="33">
        <f t="shared" si="7"/>
        <v>64.979491772244643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6.1966079687130335</v>
      </c>
      <c r="AM27" s="33">
        <f t="shared" si="7"/>
        <v>13.309136071558353</v>
      </c>
      <c r="AN27" s="33">
        <f t="shared" si="7"/>
        <v>20.831807710257873</v>
      </c>
      <c r="AO27" s="33">
        <f t="shared" si="7"/>
        <v>0</v>
      </c>
      <c r="AP27" s="33">
        <f t="shared" si="7"/>
        <v>18.730945285339477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7.857178645457731</v>
      </c>
      <c r="AW27" s="33">
        <f t="shared" si="7"/>
        <v>65.220512192458102</v>
      </c>
      <c r="AX27" s="33">
        <f t="shared" si="7"/>
        <v>19.053166958710008</v>
      </c>
      <c r="AY27" s="33">
        <f t="shared" si="7"/>
        <v>0</v>
      </c>
      <c r="AZ27" s="33">
        <f t="shared" si="7"/>
        <v>32.301779138370591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1.7282260103065945</v>
      </c>
      <c r="BG27" s="33">
        <f t="shared" si="7"/>
        <v>7.0680052311543715</v>
      </c>
      <c r="BH27" s="33">
        <f t="shared" si="7"/>
        <v>8.5572160102579495</v>
      </c>
      <c r="BI27" s="33">
        <f t="shared" si="7"/>
        <v>0</v>
      </c>
      <c r="BJ27" s="33">
        <f t="shared" si="7"/>
        <v>7.3913757371872233</v>
      </c>
      <c r="BK27" s="33">
        <f>SUM(BK23:BK26)</f>
        <v>416.56022129506459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88.95064296429031</v>
      </c>
      <c r="E28" s="33">
        <f t="shared" si="8"/>
        <v>25.086956173774205</v>
      </c>
      <c r="F28" s="33">
        <f t="shared" si="8"/>
        <v>0</v>
      </c>
      <c r="G28" s="33">
        <f t="shared" si="8"/>
        <v>0</v>
      </c>
      <c r="H28" s="33">
        <f t="shared" si="8"/>
        <v>5.7410885304250092</v>
      </c>
      <c r="I28" s="33">
        <f t="shared" si="8"/>
        <v>316.33610969671008</v>
      </c>
      <c r="J28" s="33">
        <f t="shared" si="8"/>
        <v>454.605596443678</v>
      </c>
      <c r="K28" s="33">
        <f t="shared" si="8"/>
        <v>0</v>
      </c>
      <c r="L28" s="33">
        <f t="shared" si="8"/>
        <v>94.52085312637864</v>
      </c>
      <c r="M28" s="33">
        <f t="shared" si="8"/>
        <v>0</v>
      </c>
      <c r="N28" s="33">
        <f t="shared" si="8"/>
        <v>16.768654495516174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3.1060760410278783</v>
      </c>
      <c r="S28" s="33">
        <f t="shared" si="8"/>
        <v>23.395478853257679</v>
      </c>
      <c r="T28" s="33">
        <f t="shared" si="8"/>
        <v>384.98004361196706</v>
      </c>
      <c r="U28" s="33">
        <f t="shared" si="8"/>
        <v>0</v>
      </c>
      <c r="V28" s="33">
        <f t="shared" si="8"/>
        <v>10.584898187272188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10.502601734410316</v>
      </c>
      <c r="AC28" s="33">
        <f t="shared" si="8"/>
        <v>107.38754220048214</v>
      </c>
      <c r="AD28" s="33">
        <f t="shared" si="8"/>
        <v>47.669755767476033</v>
      </c>
      <c r="AE28" s="33">
        <f t="shared" si="8"/>
        <v>0</v>
      </c>
      <c r="AF28" s="33">
        <f t="shared" si="8"/>
        <v>162.18755385389679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10.033178826679137</v>
      </c>
      <c r="AM28" s="33">
        <f t="shared" si="9"/>
        <v>95.4381888928732</v>
      </c>
      <c r="AN28" s="33">
        <f t="shared" si="9"/>
        <v>333.82562682791541</v>
      </c>
      <c r="AO28" s="33">
        <f t="shared" si="9"/>
        <v>0</v>
      </c>
      <c r="AP28" s="33">
        <f t="shared" si="9"/>
        <v>64.5015730665353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13.359491126157948</v>
      </c>
      <c r="AW28" s="33">
        <f t="shared" si="9"/>
        <v>140.66903129629628</v>
      </c>
      <c r="AX28" s="33">
        <f t="shared" si="9"/>
        <v>30.034285818612446</v>
      </c>
      <c r="AY28" s="33">
        <f t="shared" si="9"/>
        <v>0</v>
      </c>
      <c r="AZ28" s="33">
        <f t="shared" si="9"/>
        <v>68.893062683370445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3.0303653963965056</v>
      </c>
      <c r="BG28" s="33">
        <f t="shared" si="9"/>
        <v>7.7967535838967779</v>
      </c>
      <c r="BH28" s="33">
        <f t="shared" si="9"/>
        <v>31.257163762673539</v>
      </c>
      <c r="BI28" s="33">
        <f t="shared" si="9"/>
        <v>0</v>
      </c>
      <c r="BJ28" s="33">
        <f t="shared" si="9"/>
        <v>9.7620952077079437</v>
      </c>
      <c r="BK28" s="33">
        <f t="shared" si="9"/>
        <v>2560.4246681696768</v>
      </c>
    </row>
    <row r="29" spans="1:67" ht="3.75" customHeight="1" x14ac:dyDescent="0.2">
      <c r="A29" s="16"/>
      <c r="B29" s="23"/>
      <c r="C29" s="6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7"/>
    </row>
    <row r="30" spans="1:67" x14ac:dyDescent="0.2">
      <c r="A30" s="16" t="s">
        <v>1</v>
      </c>
      <c r="B30" s="19" t="s">
        <v>7</v>
      </c>
      <c r="C30" s="6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7"/>
    </row>
    <row r="31" spans="1:67" s="4" customFormat="1" x14ac:dyDescent="0.2">
      <c r="A31" s="16" t="s">
        <v>76</v>
      </c>
      <c r="B31" s="20" t="s">
        <v>2</v>
      </c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</row>
    <row r="32" spans="1:67" s="43" customFormat="1" x14ac:dyDescent="0.2">
      <c r="A32" s="40"/>
      <c r="B32" s="41" t="s">
        <v>106</v>
      </c>
      <c r="C32" s="35">
        <v>0</v>
      </c>
      <c r="D32" s="35">
        <v>0.68511127967741914</v>
      </c>
      <c r="E32" s="35">
        <v>0</v>
      </c>
      <c r="F32" s="35">
        <v>0</v>
      </c>
      <c r="G32" s="35">
        <v>0</v>
      </c>
      <c r="H32" s="35">
        <v>12.897388471075265</v>
      </c>
      <c r="I32" s="35">
        <v>0.45622968205002917</v>
      </c>
      <c r="J32" s="35">
        <v>0</v>
      </c>
      <c r="K32" s="35">
        <v>0</v>
      </c>
      <c r="L32" s="35">
        <v>1.8411558970618156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9.1135076833540776</v>
      </c>
      <c r="S32" s="35">
        <v>0.41979874878868051</v>
      </c>
      <c r="T32" s="35">
        <v>0</v>
      </c>
      <c r="U32" s="35">
        <v>0</v>
      </c>
      <c r="V32" s="35">
        <v>0.58491962774463713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72.281902494157535</v>
      </c>
      <c r="AC32" s="35">
        <v>3.5654887715269785</v>
      </c>
      <c r="AD32" s="35">
        <v>0</v>
      </c>
      <c r="AE32" s="35">
        <v>0</v>
      </c>
      <c r="AF32" s="35">
        <v>21.501876307277094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62.624876187680364</v>
      </c>
      <c r="AM32" s="35">
        <v>1.968736717366073</v>
      </c>
      <c r="AN32" s="35">
        <v>0</v>
      </c>
      <c r="AO32" s="35">
        <v>0</v>
      </c>
      <c r="AP32" s="35">
        <v>11.186812175111356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223.66284084354308</v>
      </c>
      <c r="AW32" s="35">
        <v>17.736635711055076</v>
      </c>
      <c r="AX32" s="35">
        <v>0</v>
      </c>
      <c r="AY32" s="35">
        <v>0</v>
      </c>
      <c r="AZ32" s="35">
        <v>49.38492988259366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45.822617339962669</v>
      </c>
      <c r="BG32" s="35">
        <v>2.4887554278582886</v>
      </c>
      <c r="BH32" s="35">
        <v>0</v>
      </c>
      <c r="BI32" s="35">
        <v>0</v>
      </c>
      <c r="BJ32" s="35">
        <v>4.1862008299856335</v>
      </c>
      <c r="BK32" s="42">
        <f>SUM(C32:BJ32)</f>
        <v>542.40978407786974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0.68511127967741914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12.897388471075265</v>
      </c>
      <c r="I33" s="33">
        <f t="shared" si="10"/>
        <v>0.45622968205002917</v>
      </c>
      <c r="J33" s="33">
        <f t="shared" si="10"/>
        <v>0</v>
      </c>
      <c r="K33" s="33">
        <f t="shared" si="10"/>
        <v>0</v>
      </c>
      <c r="L33" s="33">
        <f t="shared" si="10"/>
        <v>1.8411558970618156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9.1135076833540776</v>
      </c>
      <c r="S33" s="33">
        <f t="shared" si="10"/>
        <v>0.41979874878868051</v>
      </c>
      <c r="T33" s="33">
        <f t="shared" si="10"/>
        <v>0</v>
      </c>
      <c r="U33" s="33">
        <f t="shared" si="10"/>
        <v>0</v>
      </c>
      <c r="V33" s="33">
        <f t="shared" si="10"/>
        <v>0.58491962774463713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72.281902494157535</v>
      </c>
      <c r="AC33" s="33">
        <f t="shared" si="10"/>
        <v>3.5654887715269785</v>
      </c>
      <c r="AD33" s="33">
        <f t="shared" si="10"/>
        <v>0</v>
      </c>
      <c r="AE33" s="33">
        <f t="shared" si="10"/>
        <v>0</v>
      </c>
      <c r="AF33" s="33">
        <f t="shared" si="10"/>
        <v>21.501876307277094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62.624876187680364</v>
      </c>
      <c r="AM33" s="33">
        <f t="shared" si="10"/>
        <v>1.968736717366073</v>
      </c>
      <c r="AN33" s="33">
        <f t="shared" si="10"/>
        <v>0</v>
      </c>
      <c r="AO33" s="33">
        <f t="shared" si="10"/>
        <v>0</v>
      </c>
      <c r="AP33" s="33">
        <f t="shared" si="10"/>
        <v>11.186812175111356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223.66284084354308</v>
      </c>
      <c r="AW33" s="33">
        <f t="shared" si="10"/>
        <v>17.736635711055076</v>
      </c>
      <c r="AX33" s="33">
        <f t="shared" si="10"/>
        <v>0</v>
      </c>
      <c r="AY33" s="33">
        <f t="shared" si="10"/>
        <v>0</v>
      </c>
      <c r="AZ33" s="33">
        <f t="shared" si="10"/>
        <v>49.38492988259366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45.822617339962669</v>
      </c>
      <c r="BG33" s="33">
        <f t="shared" si="10"/>
        <v>2.4887554278582886</v>
      </c>
      <c r="BH33" s="33">
        <f t="shared" si="10"/>
        <v>0</v>
      </c>
      <c r="BI33" s="33">
        <f t="shared" si="10"/>
        <v>0</v>
      </c>
      <c r="BJ33" s="33">
        <f t="shared" si="10"/>
        <v>4.1862008299856335</v>
      </c>
      <c r="BK33" s="33">
        <f>SUM(BK32)</f>
        <v>542.40978407786974</v>
      </c>
    </row>
    <row r="34" spans="1:67" x14ac:dyDescent="0.2">
      <c r="A34" s="16" t="s">
        <v>77</v>
      </c>
      <c r="B34" s="20" t="s">
        <v>15</v>
      </c>
      <c r="C34" s="66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7"/>
    </row>
    <row r="35" spans="1:67" x14ac:dyDescent="0.2">
      <c r="A35" s="16"/>
      <c r="B35" s="29" t="s">
        <v>107</v>
      </c>
      <c r="C35" s="35">
        <v>0</v>
      </c>
      <c r="D35" s="35">
        <v>0.6646119053870968</v>
      </c>
      <c r="E35" s="35">
        <v>0</v>
      </c>
      <c r="F35" s="35">
        <v>0</v>
      </c>
      <c r="G35" s="35">
        <v>0</v>
      </c>
      <c r="H35" s="35">
        <v>4.3181748465037932</v>
      </c>
      <c r="I35" s="35">
        <v>1.0329078987352431</v>
      </c>
      <c r="J35" s="35">
        <v>0</v>
      </c>
      <c r="K35" s="35">
        <v>0</v>
      </c>
      <c r="L35" s="35">
        <v>3.1408511368177181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1.7112592378187885</v>
      </c>
      <c r="S35" s="35">
        <v>2.7608105877660157E-2</v>
      </c>
      <c r="T35" s="35">
        <v>0</v>
      </c>
      <c r="U35" s="35">
        <v>0</v>
      </c>
      <c r="V35" s="35">
        <v>0.85388204311776628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33.758402061256227</v>
      </c>
      <c r="AC35" s="35">
        <v>2.8771644271106842</v>
      </c>
      <c r="AD35" s="35">
        <v>0</v>
      </c>
      <c r="AE35" s="35">
        <v>0</v>
      </c>
      <c r="AF35" s="35">
        <v>18.940454453924382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32.051975567312539</v>
      </c>
      <c r="AM35" s="35">
        <v>0.21936688870754417</v>
      </c>
      <c r="AN35" s="35">
        <v>0</v>
      </c>
      <c r="AO35" s="35">
        <v>0</v>
      </c>
      <c r="AP35" s="35">
        <v>6.5692249453868969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94.758192611759938</v>
      </c>
      <c r="AW35" s="35">
        <v>10.825317659477138</v>
      </c>
      <c r="AX35" s="35">
        <v>0</v>
      </c>
      <c r="AY35" s="35">
        <v>0</v>
      </c>
      <c r="AZ35" s="35">
        <v>60.606950055563047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18.147066439639243</v>
      </c>
      <c r="BG35" s="35">
        <v>6.1246151641562463</v>
      </c>
      <c r="BH35" s="35">
        <v>0</v>
      </c>
      <c r="BI35" s="35">
        <v>0</v>
      </c>
      <c r="BJ35" s="35">
        <v>5.3631503048676459</v>
      </c>
      <c r="BK35" s="36">
        <f>SUM(C35:BJ35)</f>
        <v>301.99117575341955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0.49562602561290303</v>
      </c>
      <c r="E36" s="35">
        <v>0</v>
      </c>
      <c r="F36" s="35">
        <v>0</v>
      </c>
      <c r="G36" s="35">
        <v>0</v>
      </c>
      <c r="H36" s="35">
        <v>0.24322818196227217</v>
      </c>
      <c r="I36" s="35">
        <v>0</v>
      </c>
      <c r="J36" s="35">
        <v>0</v>
      </c>
      <c r="K36" s="35">
        <v>0</v>
      </c>
      <c r="L36" s="35">
        <v>0.45294208041935735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0.19988195829579211</v>
      </c>
      <c r="S36" s="35">
        <v>3.10414794516129E-2</v>
      </c>
      <c r="T36" s="35">
        <v>0</v>
      </c>
      <c r="U36" s="35">
        <v>0</v>
      </c>
      <c r="V36" s="35">
        <v>0.18517200712902968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19.951941793588649</v>
      </c>
      <c r="AC36" s="35">
        <v>3.093873628386846</v>
      </c>
      <c r="AD36" s="35">
        <v>0</v>
      </c>
      <c r="AE36" s="35">
        <v>0</v>
      </c>
      <c r="AF36" s="35">
        <v>32.518315120171515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20.775637131580115</v>
      </c>
      <c r="AM36" s="35">
        <v>2.079382062774342</v>
      </c>
      <c r="AN36" s="35">
        <v>0</v>
      </c>
      <c r="AO36" s="35">
        <v>0</v>
      </c>
      <c r="AP36" s="35">
        <v>17.934790817568288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1.3552573953332483</v>
      </c>
      <c r="AW36" s="35">
        <v>0.59170540887112333</v>
      </c>
      <c r="AX36" s="35">
        <v>0</v>
      </c>
      <c r="AY36" s="35">
        <v>0</v>
      </c>
      <c r="AZ36" s="35">
        <v>1.3635004459371598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0.79447444452991123</v>
      </c>
      <c r="BG36" s="35">
        <v>3.8034269935430035E-2</v>
      </c>
      <c r="BH36" s="35">
        <v>0</v>
      </c>
      <c r="BI36" s="35">
        <v>0</v>
      </c>
      <c r="BJ36" s="35">
        <v>0.46413412374218704</v>
      </c>
      <c r="BK36" s="36">
        <f>SUM(C36:BJ36)</f>
        <v>102.56893837528978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0.48111565887096797</v>
      </c>
      <c r="E37" s="35">
        <v>0</v>
      </c>
      <c r="F37" s="35">
        <v>0</v>
      </c>
      <c r="G37" s="35">
        <v>0</v>
      </c>
      <c r="H37" s="35">
        <v>1.9580276966850947</v>
      </c>
      <c r="I37" s="35">
        <v>1.0644989645037305E-2</v>
      </c>
      <c r="J37" s="35">
        <v>0</v>
      </c>
      <c r="K37" s="35">
        <v>0</v>
      </c>
      <c r="L37" s="35">
        <v>0.80371778445167108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1.7235278029923302</v>
      </c>
      <c r="S37" s="35">
        <v>1.1602007203549625</v>
      </c>
      <c r="T37" s="35">
        <v>0</v>
      </c>
      <c r="U37" s="35">
        <v>0</v>
      </c>
      <c r="V37" s="35">
        <v>0.35656453283865081</v>
      </c>
      <c r="W37" s="35">
        <v>0</v>
      </c>
      <c r="X37" s="35">
        <v>6.4516129032258064E-6</v>
      </c>
      <c r="Y37" s="35">
        <v>0</v>
      </c>
      <c r="Z37" s="35">
        <v>0</v>
      </c>
      <c r="AA37" s="35">
        <v>0</v>
      </c>
      <c r="AB37" s="35">
        <v>37.555624585701423</v>
      </c>
      <c r="AC37" s="35">
        <v>5.4478825067932304</v>
      </c>
      <c r="AD37" s="35">
        <v>0</v>
      </c>
      <c r="AE37" s="35">
        <v>0</v>
      </c>
      <c r="AF37" s="35">
        <v>49.091740790513278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47.560299764572989</v>
      </c>
      <c r="AM37" s="35">
        <v>4.3755586759386054</v>
      </c>
      <c r="AN37" s="35">
        <v>0.2313064516129032</v>
      </c>
      <c r="AO37" s="35">
        <v>0</v>
      </c>
      <c r="AP37" s="35">
        <v>36.449093561991283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8.6664341865173782</v>
      </c>
      <c r="AW37" s="35">
        <v>3.8510345744058752</v>
      </c>
      <c r="AX37" s="35">
        <v>0</v>
      </c>
      <c r="AY37" s="35">
        <v>0</v>
      </c>
      <c r="AZ37" s="35">
        <v>9.3750701857959609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4.4658825046225914</v>
      </c>
      <c r="BG37" s="35">
        <v>0.62496242260422752</v>
      </c>
      <c r="BH37" s="35">
        <v>0</v>
      </c>
      <c r="BI37" s="35">
        <v>0</v>
      </c>
      <c r="BJ37" s="35">
        <v>3.0115298168282219</v>
      </c>
      <c r="BK37" s="36">
        <f>SUM(C37:BJ37)</f>
        <v>217.20022566534954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0.51300624567741948</v>
      </c>
      <c r="E38" s="35">
        <v>0</v>
      </c>
      <c r="F38" s="35">
        <v>0</v>
      </c>
      <c r="G38" s="35">
        <v>0</v>
      </c>
      <c r="H38" s="35">
        <v>1.1533661481501416</v>
      </c>
      <c r="I38" s="35">
        <v>0.10794677419354838</v>
      </c>
      <c r="J38" s="35">
        <v>0</v>
      </c>
      <c r="K38" s="35">
        <v>0</v>
      </c>
      <c r="L38" s="35">
        <v>1.9743650379034445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0.77162320523695771</v>
      </c>
      <c r="S38" s="35">
        <v>0</v>
      </c>
      <c r="T38" s="35">
        <v>0</v>
      </c>
      <c r="U38" s="35">
        <v>0</v>
      </c>
      <c r="V38" s="35">
        <v>0.16106951599978095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25.516043664698032</v>
      </c>
      <c r="AC38" s="35">
        <v>4.4867449814815901</v>
      </c>
      <c r="AD38" s="35">
        <v>0</v>
      </c>
      <c r="AE38" s="35">
        <v>0</v>
      </c>
      <c r="AF38" s="35">
        <v>34.136759793745021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26.155213334714606</v>
      </c>
      <c r="AM38" s="35">
        <v>4.186522554186439</v>
      </c>
      <c r="AN38" s="35">
        <v>0</v>
      </c>
      <c r="AO38" s="35">
        <v>0</v>
      </c>
      <c r="AP38" s="35">
        <v>17.891838015223971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5.8884941056039741</v>
      </c>
      <c r="AW38" s="35">
        <v>0.46058783593611013</v>
      </c>
      <c r="AX38" s="35">
        <v>0</v>
      </c>
      <c r="AY38" s="35">
        <v>0</v>
      </c>
      <c r="AZ38" s="35">
        <v>4.5586528349351276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3.8190877622741422</v>
      </c>
      <c r="BG38" s="35">
        <v>1.1544686644603783</v>
      </c>
      <c r="BH38" s="35">
        <v>0</v>
      </c>
      <c r="BI38" s="35">
        <v>0</v>
      </c>
      <c r="BJ38" s="35">
        <v>1.7255318910318271</v>
      </c>
      <c r="BK38" s="36">
        <f t="shared" ref="BK38:BK41" si="11">SUM(C38:BJ38)</f>
        <v>134.66132236545252</v>
      </c>
      <c r="BM38" s="37"/>
      <c r="BO38" s="37"/>
    </row>
    <row r="39" spans="1:67" x14ac:dyDescent="0.2">
      <c r="A39" s="16"/>
      <c r="B39" s="29" t="s">
        <v>128</v>
      </c>
      <c r="C39" s="35">
        <v>0</v>
      </c>
      <c r="D39" s="35">
        <v>0.35175634358064506</v>
      </c>
      <c r="E39" s="35">
        <v>0</v>
      </c>
      <c r="F39" s="35">
        <v>0</v>
      </c>
      <c r="G39" s="35">
        <v>0</v>
      </c>
      <c r="H39" s="35">
        <v>0.1727605514302252</v>
      </c>
      <c r="I39" s="35">
        <v>4.9001612903225803E-3</v>
      </c>
      <c r="J39" s="35">
        <v>0</v>
      </c>
      <c r="K39" s="35">
        <v>0</v>
      </c>
      <c r="L39" s="35">
        <v>3.2823003064490576E-2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0.18928311234396825</v>
      </c>
      <c r="S39" s="35">
        <v>3.9418005161290315E-3</v>
      </c>
      <c r="T39" s="35">
        <v>0</v>
      </c>
      <c r="U39" s="35">
        <v>0</v>
      </c>
      <c r="V39" s="35">
        <v>8.7222870967767513E-2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5.8775045264161339</v>
      </c>
      <c r="AC39" s="35">
        <v>0.92306290322596851</v>
      </c>
      <c r="AD39" s="35">
        <v>0</v>
      </c>
      <c r="AE39" s="35">
        <v>0</v>
      </c>
      <c r="AF39" s="35">
        <v>8.623464978032839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6.5959402426412419</v>
      </c>
      <c r="AM39" s="35">
        <v>0.8633194162580381</v>
      </c>
      <c r="AN39" s="35">
        <v>0</v>
      </c>
      <c r="AO39" s="35">
        <v>0</v>
      </c>
      <c r="AP39" s="35">
        <v>5.6513334648380154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0.99066311724320211</v>
      </c>
      <c r="AW39" s="35">
        <v>3.5358933419217947E-2</v>
      </c>
      <c r="AX39" s="35">
        <v>0</v>
      </c>
      <c r="AY39" s="35">
        <v>0</v>
      </c>
      <c r="AZ39" s="35">
        <v>1.0735258975485951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0.4504425437960633</v>
      </c>
      <c r="BG39" s="35">
        <v>9.7164516129049309E-3</v>
      </c>
      <c r="BH39" s="35">
        <v>0</v>
      </c>
      <c r="BI39" s="35">
        <v>0</v>
      </c>
      <c r="BJ39" s="35">
        <v>0.24442372938698681</v>
      </c>
      <c r="BK39" s="36">
        <f t="shared" si="11"/>
        <v>32.18144404761275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0.65983571396774177</v>
      </c>
      <c r="E40" s="35">
        <v>0</v>
      </c>
      <c r="F40" s="35">
        <v>0</v>
      </c>
      <c r="G40" s="35">
        <v>0</v>
      </c>
      <c r="H40" s="35">
        <v>5.231054073006959</v>
      </c>
      <c r="I40" s="35">
        <v>4.4915758478602283</v>
      </c>
      <c r="J40" s="35">
        <v>0</v>
      </c>
      <c r="K40" s="35">
        <v>0</v>
      </c>
      <c r="L40" s="35">
        <v>1.661426233812066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2.9240226220876315</v>
      </c>
      <c r="S40" s="35">
        <v>3.3157064518171926</v>
      </c>
      <c r="T40" s="35">
        <v>0</v>
      </c>
      <c r="U40" s="35">
        <v>0</v>
      </c>
      <c r="V40" s="35">
        <v>0.90123794534922452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69.683578008109748</v>
      </c>
      <c r="AC40" s="35">
        <v>9.5233014414087584</v>
      </c>
      <c r="AD40" s="35">
        <v>0</v>
      </c>
      <c r="AE40" s="35">
        <v>0</v>
      </c>
      <c r="AF40" s="35">
        <v>25.496490013406664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68.951110101716893</v>
      </c>
      <c r="AM40" s="35">
        <v>1.1357200864502994</v>
      </c>
      <c r="AN40" s="35">
        <v>0</v>
      </c>
      <c r="AO40" s="35">
        <v>0</v>
      </c>
      <c r="AP40" s="35">
        <v>12.313262004442752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77.10865164951268</v>
      </c>
      <c r="AW40" s="35">
        <v>6.9223216406267207</v>
      </c>
      <c r="AX40" s="35">
        <v>0</v>
      </c>
      <c r="AY40" s="35">
        <v>0</v>
      </c>
      <c r="AZ40" s="35">
        <v>37.704336760184816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17.339553922437258</v>
      </c>
      <c r="BG40" s="35">
        <v>0.58987809864325091</v>
      </c>
      <c r="BH40" s="35">
        <v>0</v>
      </c>
      <c r="BI40" s="35">
        <v>0</v>
      </c>
      <c r="BJ40" s="35">
        <v>2.9886116256432405</v>
      </c>
      <c r="BK40" s="36">
        <f t="shared" ref="BK40" si="12">SUM(C40:BJ40)</f>
        <v>348.94167424048402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0.49913077070967743</v>
      </c>
      <c r="E41" s="35">
        <v>0</v>
      </c>
      <c r="F41" s="35">
        <v>0</v>
      </c>
      <c r="G41" s="35">
        <v>0</v>
      </c>
      <c r="H41" s="35">
        <v>0.53311597234635333</v>
      </c>
      <c r="I41" s="35">
        <v>6.7517419354838723E-2</v>
      </c>
      <c r="J41" s="35">
        <v>0</v>
      </c>
      <c r="K41" s="35">
        <v>0</v>
      </c>
      <c r="L41" s="35">
        <v>0.79528706858075404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0.53430341700848538</v>
      </c>
      <c r="S41" s="35">
        <v>0</v>
      </c>
      <c r="T41" s="35">
        <v>0</v>
      </c>
      <c r="U41" s="35">
        <v>0</v>
      </c>
      <c r="V41" s="35">
        <v>0.30374754135472981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24.527147050619007</v>
      </c>
      <c r="AC41" s="35">
        <v>5.0691234406451624</v>
      </c>
      <c r="AD41" s="35">
        <v>0</v>
      </c>
      <c r="AE41" s="35">
        <v>0</v>
      </c>
      <c r="AF41" s="35">
        <v>43.57717054825946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28.871092297246218</v>
      </c>
      <c r="AM41" s="35">
        <v>5.0185799751289393</v>
      </c>
      <c r="AN41" s="35">
        <v>3.7922580645189906E-2</v>
      </c>
      <c r="AO41" s="35">
        <v>0</v>
      </c>
      <c r="AP41" s="35">
        <v>27.755627121104403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3.2190549306993756</v>
      </c>
      <c r="AW41" s="35">
        <v>0.51153389693554907</v>
      </c>
      <c r="AX41" s="35">
        <v>0</v>
      </c>
      <c r="AY41" s="35">
        <v>0</v>
      </c>
      <c r="AZ41" s="35">
        <v>2.2517853206063494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1.4572269532411577</v>
      </c>
      <c r="BG41" s="35">
        <v>0.5001088548387379</v>
      </c>
      <c r="BH41" s="35">
        <v>1.1059677419326222E-2</v>
      </c>
      <c r="BI41" s="35">
        <v>0</v>
      </c>
      <c r="BJ41" s="35">
        <v>0.91753074951295499</v>
      </c>
      <c r="BK41" s="36">
        <f t="shared" si="11"/>
        <v>146.45806558625671</v>
      </c>
      <c r="BM41" s="37"/>
      <c r="BO41" s="37"/>
    </row>
    <row r="42" spans="1:67" x14ac:dyDescent="0.2">
      <c r="A42" s="16"/>
      <c r="B42" s="29" t="s">
        <v>127</v>
      </c>
      <c r="C42" s="35">
        <v>0</v>
      </c>
      <c r="D42" s="35">
        <v>0.50714171093548377</v>
      </c>
      <c r="E42" s="35">
        <v>0</v>
      </c>
      <c r="F42" s="35">
        <v>0</v>
      </c>
      <c r="G42" s="35">
        <v>0</v>
      </c>
      <c r="H42" s="35">
        <v>2.8430023755571692</v>
      </c>
      <c r="I42" s="35">
        <v>3.8232872000009972E-2</v>
      </c>
      <c r="J42" s="35">
        <v>0</v>
      </c>
      <c r="K42" s="35">
        <v>0</v>
      </c>
      <c r="L42" s="35">
        <v>0.7109960910710722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1.8911479541525118</v>
      </c>
      <c r="S42" s="35">
        <v>2.4231292225796452E-2</v>
      </c>
      <c r="T42" s="35">
        <v>0</v>
      </c>
      <c r="U42" s="35">
        <v>0</v>
      </c>
      <c r="V42" s="35">
        <v>0.41068652118699223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45.067525263123102</v>
      </c>
      <c r="AC42" s="35">
        <v>5.1800862427849061</v>
      </c>
      <c r="AD42" s="35">
        <v>0</v>
      </c>
      <c r="AE42" s="35">
        <v>0</v>
      </c>
      <c r="AF42" s="35">
        <v>37.231802671560523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49.677836098199158</v>
      </c>
      <c r="AM42" s="35">
        <v>1.8364272203007332</v>
      </c>
      <c r="AN42" s="35">
        <v>0</v>
      </c>
      <c r="AO42" s="35">
        <v>0</v>
      </c>
      <c r="AP42" s="35">
        <v>19.805981168538807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9.5501698735083185</v>
      </c>
      <c r="AW42" s="35">
        <v>2.1059789628512293</v>
      </c>
      <c r="AX42" s="35">
        <v>0</v>
      </c>
      <c r="AY42" s="35">
        <v>0</v>
      </c>
      <c r="AZ42" s="35">
        <v>5.3693897105934019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4.4551954064553367</v>
      </c>
      <c r="BG42" s="35">
        <v>8.8319668256683026E-2</v>
      </c>
      <c r="BH42" s="35">
        <v>0.44571568329032268</v>
      </c>
      <c r="BI42" s="35">
        <v>0</v>
      </c>
      <c r="BJ42" s="35">
        <v>2.0269048021133202</v>
      </c>
      <c r="BK42" s="36">
        <f>SUM(C42:BJ42)</f>
        <v>189.26677158870484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2.6600381669354989</v>
      </c>
      <c r="E43" s="35">
        <v>0.45638548812901697</v>
      </c>
      <c r="F43" s="35">
        <v>0</v>
      </c>
      <c r="G43" s="35">
        <v>0</v>
      </c>
      <c r="H43" s="35">
        <v>2.4800541210070377</v>
      </c>
      <c r="I43" s="35">
        <v>57.97589943722592</v>
      </c>
      <c r="J43" s="35">
        <v>0</v>
      </c>
      <c r="K43" s="35">
        <v>0</v>
      </c>
      <c r="L43" s="35">
        <v>3.3634128085200934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1.3880029399667206</v>
      </c>
      <c r="S43" s="35">
        <v>7.8852327113869709</v>
      </c>
      <c r="T43" s="35">
        <v>0</v>
      </c>
      <c r="U43" s="35">
        <v>0</v>
      </c>
      <c r="V43" s="35">
        <v>0.1703022202238903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18.666758639310192</v>
      </c>
      <c r="AC43" s="35">
        <v>2.6690670305667741</v>
      </c>
      <c r="AD43" s="35">
        <v>0</v>
      </c>
      <c r="AE43" s="35">
        <v>0</v>
      </c>
      <c r="AF43" s="35">
        <v>6.7502140692440511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15.520333920402441</v>
      </c>
      <c r="AM43" s="35">
        <v>2.736436338764495</v>
      </c>
      <c r="AN43" s="35">
        <v>0</v>
      </c>
      <c r="AO43" s="35">
        <v>0</v>
      </c>
      <c r="AP43" s="35">
        <v>2.1256537530304325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18.512391673322831</v>
      </c>
      <c r="AW43" s="35">
        <v>55.921572901056479</v>
      </c>
      <c r="AX43" s="35">
        <v>0</v>
      </c>
      <c r="AY43" s="35">
        <v>0</v>
      </c>
      <c r="AZ43" s="35">
        <v>4.9729716860990685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5.7338095529581246</v>
      </c>
      <c r="BG43" s="35">
        <v>9.2852637225159823E-2</v>
      </c>
      <c r="BH43" s="35">
        <v>0</v>
      </c>
      <c r="BI43" s="35">
        <v>0</v>
      </c>
      <c r="BJ43" s="35">
        <v>0.65807088065666153</v>
      </c>
      <c r="BK43" s="36">
        <f>SUM(C43:BJ43)</f>
        <v>210.73946097603186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0.69981401193548398</v>
      </c>
      <c r="E44" s="35">
        <v>0</v>
      </c>
      <c r="F44" s="35">
        <v>0</v>
      </c>
      <c r="G44" s="35">
        <v>0</v>
      </c>
      <c r="H44" s="35">
        <v>3.8531511393027271</v>
      </c>
      <c r="I44" s="35">
        <v>7.5977934580446618E-2</v>
      </c>
      <c r="J44" s="35">
        <v>0</v>
      </c>
      <c r="K44" s="35">
        <v>0</v>
      </c>
      <c r="L44" s="35">
        <v>2.1630876381377395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2.5106648628877126</v>
      </c>
      <c r="S44" s="35">
        <v>0</v>
      </c>
      <c r="T44" s="35">
        <v>0</v>
      </c>
      <c r="U44" s="35">
        <v>0</v>
      </c>
      <c r="V44" s="35">
        <v>0.29636334653967972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6.104176563615888</v>
      </c>
      <c r="AC44" s="35">
        <v>0.22074123910415386</v>
      </c>
      <c r="AD44" s="35">
        <v>0</v>
      </c>
      <c r="AE44" s="35">
        <v>0</v>
      </c>
      <c r="AF44" s="35">
        <v>1.4585250843852646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4.3603170180258424</v>
      </c>
      <c r="AM44" s="35">
        <v>0.1419969235521836</v>
      </c>
      <c r="AN44" s="35">
        <v>0</v>
      </c>
      <c r="AO44" s="35">
        <v>0</v>
      </c>
      <c r="AP44" s="35">
        <v>0.66954085889117432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9.8495157005397544</v>
      </c>
      <c r="AW44" s="35">
        <v>2.8065186336058909</v>
      </c>
      <c r="AX44" s="35">
        <v>0</v>
      </c>
      <c r="AY44" s="35">
        <v>0</v>
      </c>
      <c r="AZ44" s="35">
        <v>7.9375006742779801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2.6149138923055131</v>
      </c>
      <c r="BG44" s="35">
        <v>2.578396516092806</v>
      </c>
      <c r="BH44" s="35">
        <v>0</v>
      </c>
      <c r="BI44" s="35">
        <v>0</v>
      </c>
      <c r="BJ44" s="35">
        <v>0.17502298921977472</v>
      </c>
      <c r="BK44" s="36">
        <f>SUM(C44:BJ44)</f>
        <v>48.516225027000026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0.43826862383870985</v>
      </c>
      <c r="E45" s="45">
        <v>0</v>
      </c>
      <c r="F45" s="45">
        <v>0</v>
      </c>
      <c r="G45" s="45">
        <v>0</v>
      </c>
      <c r="H45" s="45">
        <v>2.1996744079152593</v>
      </c>
      <c r="I45" s="45">
        <v>2.4285073386964024E-2</v>
      </c>
      <c r="J45" s="45">
        <v>0</v>
      </c>
      <c r="K45" s="45">
        <v>0</v>
      </c>
      <c r="L45" s="45">
        <v>2.2437754545439326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1.7917612546008761</v>
      </c>
      <c r="S45" s="45">
        <v>0.15805270293561666</v>
      </c>
      <c r="T45" s="45">
        <v>0</v>
      </c>
      <c r="U45" s="45">
        <v>0</v>
      </c>
      <c r="V45" s="45">
        <v>0.71358124971413206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24.128726712300704</v>
      </c>
      <c r="AC45" s="45">
        <v>1.9378938147465594</v>
      </c>
      <c r="AD45" s="45">
        <v>0</v>
      </c>
      <c r="AE45" s="45">
        <v>0</v>
      </c>
      <c r="AF45" s="45">
        <v>21.378027384152894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33.350815884742509</v>
      </c>
      <c r="AM45" s="45">
        <v>1.660611868938294</v>
      </c>
      <c r="AN45" s="45">
        <v>0</v>
      </c>
      <c r="AO45" s="45">
        <v>0</v>
      </c>
      <c r="AP45" s="45">
        <v>16.550339240002224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9.4991167223970923</v>
      </c>
      <c r="AW45" s="45">
        <v>0.48700314630327118</v>
      </c>
      <c r="AX45" s="45">
        <v>0</v>
      </c>
      <c r="AY45" s="45">
        <v>0</v>
      </c>
      <c r="AZ45" s="45">
        <v>4.8539523543115042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6.8147691780798088</v>
      </c>
      <c r="BG45" s="45">
        <v>0.20103221456026521</v>
      </c>
      <c r="BH45" s="45">
        <v>0</v>
      </c>
      <c r="BI45" s="45">
        <v>0</v>
      </c>
      <c r="BJ45" s="45">
        <v>2.2691682448880246</v>
      </c>
      <c r="BK45" s="36">
        <f>SUM(C45:BJ45)</f>
        <v>130.70085553235862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7.9703451774516267</v>
      </c>
      <c r="E46" s="31">
        <f t="shared" si="13"/>
        <v>0.45638548812901697</v>
      </c>
      <c r="F46" s="31">
        <f t="shared" si="13"/>
        <v>0</v>
      </c>
      <c r="G46" s="31">
        <f t="shared" si="13"/>
        <v>0</v>
      </c>
      <c r="H46" s="31">
        <f t="shared" si="13"/>
        <v>24.985609513867033</v>
      </c>
      <c r="I46" s="31">
        <f t="shared" si="13"/>
        <v>63.829888408272552</v>
      </c>
      <c r="J46" s="31">
        <f t="shared" si="13"/>
        <v>0</v>
      </c>
      <c r="K46" s="31">
        <f t="shared" si="13"/>
        <v>0</v>
      </c>
      <c r="L46" s="31">
        <f t="shared" si="13"/>
        <v>17.342684337322339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15.635478367391775</v>
      </c>
      <c r="S46" s="31">
        <f t="shared" si="13"/>
        <v>12.606015264565942</v>
      </c>
      <c r="T46" s="31">
        <f t="shared" si="13"/>
        <v>0</v>
      </c>
      <c r="U46" s="31">
        <f t="shared" si="13"/>
        <v>0</v>
      </c>
      <c r="V46" s="31">
        <f t="shared" si="13"/>
        <v>4.4398297944216445</v>
      </c>
      <c r="W46" s="31">
        <f t="shared" si="13"/>
        <v>0</v>
      </c>
      <c r="X46" s="31">
        <f t="shared" si="13"/>
        <v>6.4516129032258064E-6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310.83742886873915</v>
      </c>
      <c r="AC46" s="31">
        <f t="shared" si="13"/>
        <v>41.428941656254629</v>
      </c>
      <c r="AD46" s="31">
        <f t="shared" si="13"/>
        <v>0</v>
      </c>
      <c r="AE46" s="31">
        <f t="shared" si="13"/>
        <v>0</v>
      </c>
      <c r="AF46" s="31">
        <f t="shared" si="13"/>
        <v>279.20296490739594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333.87057136115459</v>
      </c>
      <c r="AM46" s="31">
        <f t="shared" si="13"/>
        <v>24.253922010999915</v>
      </c>
      <c r="AN46" s="31">
        <f t="shared" si="13"/>
        <v>0.26922903225809308</v>
      </c>
      <c r="AO46" s="31">
        <f t="shared" si="13"/>
        <v>0</v>
      </c>
      <c r="AP46" s="31">
        <f t="shared" si="13"/>
        <v>163.71668495101824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239.39794196643783</v>
      </c>
      <c r="AW46" s="31">
        <f t="shared" si="13"/>
        <v>84.518933593488597</v>
      </c>
      <c r="AX46" s="31">
        <f t="shared" si="13"/>
        <v>0</v>
      </c>
      <c r="AY46" s="31">
        <f t="shared" si="13"/>
        <v>0</v>
      </c>
      <c r="AZ46" s="31">
        <f t="shared" si="13"/>
        <v>140.06763592585301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66.092422600339162</v>
      </c>
      <c r="BG46" s="31">
        <f t="shared" si="13"/>
        <v>12.002384962386088</v>
      </c>
      <c r="BH46" s="31">
        <f t="shared" si="13"/>
        <v>0.45677536070964891</v>
      </c>
      <c r="BI46" s="31">
        <f t="shared" si="13"/>
        <v>0</v>
      </c>
      <c r="BJ46" s="31">
        <f t="shared" si="13"/>
        <v>19.84407915789085</v>
      </c>
      <c r="BK46" s="33">
        <f t="shared" si="13"/>
        <v>1863.2261591579604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8.6554564571290467</v>
      </c>
      <c r="E47" s="31">
        <f t="shared" si="14"/>
        <v>0.45638548812901697</v>
      </c>
      <c r="F47" s="31">
        <f t="shared" si="14"/>
        <v>0</v>
      </c>
      <c r="G47" s="31">
        <f t="shared" si="14"/>
        <v>0</v>
      </c>
      <c r="H47" s="31">
        <f t="shared" si="14"/>
        <v>37.8829979849423</v>
      </c>
      <c r="I47" s="31">
        <f t="shared" si="14"/>
        <v>64.286118090322574</v>
      </c>
      <c r="J47" s="31">
        <f t="shared" si="14"/>
        <v>0</v>
      </c>
      <c r="K47" s="31">
        <f t="shared" si="14"/>
        <v>0</v>
      </c>
      <c r="L47" s="31">
        <f t="shared" si="14"/>
        <v>19.183840234384157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24.748986050745852</v>
      </c>
      <c r="S47" s="31">
        <f t="shared" si="14"/>
        <v>13.025814013354623</v>
      </c>
      <c r="T47" s="31">
        <f t="shared" si="14"/>
        <v>0</v>
      </c>
      <c r="U47" s="31">
        <f t="shared" si="14"/>
        <v>0</v>
      </c>
      <c r="V47" s="31">
        <f t="shared" si="14"/>
        <v>5.0247494221662814</v>
      </c>
      <c r="W47" s="31">
        <f t="shared" si="14"/>
        <v>0</v>
      </c>
      <c r="X47" s="31">
        <f t="shared" si="14"/>
        <v>6.4516129032258064E-6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383.11933136289667</v>
      </c>
      <c r="AC47" s="31">
        <f t="shared" si="14"/>
        <v>44.994430427781609</v>
      </c>
      <c r="AD47" s="31">
        <f t="shared" si="14"/>
        <v>0</v>
      </c>
      <c r="AE47" s="31">
        <f t="shared" si="14"/>
        <v>0</v>
      </c>
      <c r="AF47" s="31">
        <f t="shared" si="14"/>
        <v>300.70484121467302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396.49544754883493</v>
      </c>
      <c r="AM47" s="31">
        <f t="shared" si="14"/>
        <v>26.222658728365989</v>
      </c>
      <c r="AN47" s="31">
        <f t="shared" si="14"/>
        <v>0.26922903225809308</v>
      </c>
      <c r="AO47" s="31">
        <f t="shared" si="14"/>
        <v>0</v>
      </c>
      <c r="AP47" s="31">
        <f t="shared" si="14"/>
        <v>174.90349712612959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463.06078280998088</v>
      </c>
      <c r="AW47" s="31">
        <f t="shared" si="14"/>
        <v>102.25556930454367</v>
      </c>
      <c r="AX47" s="31">
        <f t="shared" si="14"/>
        <v>0</v>
      </c>
      <c r="AY47" s="31">
        <f t="shared" si="14"/>
        <v>0</v>
      </c>
      <c r="AZ47" s="31">
        <f t="shared" si="14"/>
        <v>189.45256580844668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111.91503994030182</v>
      </c>
      <c r="BG47" s="31">
        <f t="shared" si="14"/>
        <v>14.491140390244377</v>
      </c>
      <c r="BH47" s="31">
        <f t="shared" si="14"/>
        <v>0.45677536070964891</v>
      </c>
      <c r="BI47" s="31">
        <f t="shared" si="14"/>
        <v>0</v>
      </c>
      <c r="BJ47" s="31">
        <f t="shared" si="14"/>
        <v>24.030279987876483</v>
      </c>
      <c r="BK47" s="33">
        <f>BK46+BK33</f>
        <v>2405.6359432358304</v>
      </c>
    </row>
    <row r="48" spans="1:67" ht="3" customHeight="1" x14ac:dyDescent="0.2">
      <c r="A48" s="16"/>
      <c r="B48" s="20"/>
      <c r="C48" s="66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7"/>
    </row>
    <row r="49" spans="1:67" x14ac:dyDescent="0.2">
      <c r="A49" s="16" t="s">
        <v>16</v>
      </c>
      <c r="B49" s="19" t="s">
        <v>8</v>
      </c>
      <c r="C49" s="66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7"/>
    </row>
    <row r="50" spans="1:67" x14ac:dyDescent="0.2">
      <c r="A50" s="16" t="s">
        <v>76</v>
      </c>
      <c r="B50" s="20" t="s">
        <v>17</v>
      </c>
      <c r="C50" s="6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7"/>
    </row>
    <row r="51" spans="1:67" x14ac:dyDescent="0.2">
      <c r="A51" s="16"/>
      <c r="B51" s="21" t="s">
        <v>116</v>
      </c>
      <c r="C51" s="31">
        <v>0</v>
      </c>
      <c r="D51" s="31">
        <v>0.63073839883870964</v>
      </c>
      <c r="E51" s="31">
        <v>0</v>
      </c>
      <c r="F51" s="31">
        <v>0</v>
      </c>
      <c r="G51" s="31">
        <v>0</v>
      </c>
      <c r="H51" s="31">
        <v>0.18582493675286127</v>
      </c>
      <c r="I51" s="31">
        <v>5.266075806451613E-4</v>
      </c>
      <c r="J51" s="31">
        <v>0</v>
      </c>
      <c r="K51" s="31">
        <v>0</v>
      </c>
      <c r="L51" s="31">
        <v>7.070798225804923E-3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3.1358044760648025E-2</v>
      </c>
      <c r="S51" s="31">
        <v>0</v>
      </c>
      <c r="T51" s="31">
        <v>0</v>
      </c>
      <c r="U51" s="31">
        <v>0</v>
      </c>
      <c r="V51" s="31">
        <v>2.0721445451614428E-2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0.8940866867366184</v>
      </c>
      <c r="AC51" s="31">
        <v>9.6523556193417556E-2</v>
      </c>
      <c r="AD51" s="31">
        <v>0</v>
      </c>
      <c r="AE51" s="31">
        <v>0</v>
      </c>
      <c r="AF51" s="31">
        <v>1.5267039930966124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0.89849924610997967</v>
      </c>
      <c r="AM51" s="31">
        <v>1.9504445237420587</v>
      </c>
      <c r="AN51" s="31">
        <v>0</v>
      </c>
      <c r="AO51" s="31">
        <v>0</v>
      </c>
      <c r="AP51" s="31">
        <v>0.91180806354787614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1.8550264004544517</v>
      </c>
      <c r="AW51" s="31">
        <v>0.83592085203226851</v>
      </c>
      <c r="AX51" s="31">
        <v>1.5082173014193545</v>
      </c>
      <c r="AY51" s="31">
        <v>0</v>
      </c>
      <c r="AZ51" s="31">
        <v>3.3030112516781376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0.34591588383060179</v>
      </c>
      <c r="BG51" s="31">
        <v>0.30176651796774001</v>
      </c>
      <c r="BH51" s="31">
        <v>0</v>
      </c>
      <c r="BI51" s="31">
        <v>0</v>
      </c>
      <c r="BJ51" s="31">
        <v>0.64768039645156428</v>
      </c>
      <c r="BK51" s="34">
        <f>SUM(C51:BJ51)</f>
        <v>15.951844904870963</v>
      </c>
    </row>
    <row r="52" spans="1:67" x14ac:dyDescent="0.2">
      <c r="A52" s="16"/>
      <c r="B52" s="21" t="s">
        <v>119</v>
      </c>
      <c r="C52" s="31">
        <v>0</v>
      </c>
      <c r="D52" s="31">
        <v>0.57033306174193577</v>
      </c>
      <c r="E52" s="31">
        <v>0</v>
      </c>
      <c r="F52" s="31">
        <v>0</v>
      </c>
      <c r="G52" s="31">
        <v>0</v>
      </c>
      <c r="H52" s="31">
        <v>1.7577707876071422</v>
      </c>
      <c r="I52" s="31">
        <v>9.7031257000004922E-2</v>
      </c>
      <c r="J52" s="31">
        <v>0</v>
      </c>
      <c r="K52" s="31">
        <v>0</v>
      </c>
      <c r="L52" s="31">
        <v>1.3209619809084834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1.6763625410380194</v>
      </c>
      <c r="S52" s="31">
        <v>0.24130381912902735</v>
      </c>
      <c r="T52" s="31">
        <v>0</v>
      </c>
      <c r="U52" s="31">
        <v>0</v>
      </c>
      <c r="V52" s="31">
        <v>0.4076263899947421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50.681326595561394</v>
      </c>
      <c r="AC52" s="31">
        <v>4.4839460248499465</v>
      </c>
      <c r="AD52" s="31">
        <v>0.13354834729032292</v>
      </c>
      <c r="AE52" s="31">
        <v>0</v>
      </c>
      <c r="AF52" s="31">
        <v>69.284742632861111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58.918835096404152</v>
      </c>
      <c r="AM52" s="31">
        <v>4.5914774920677974</v>
      </c>
      <c r="AN52" s="31">
        <v>0.44820789170967706</v>
      </c>
      <c r="AO52" s="31">
        <v>0</v>
      </c>
      <c r="AP52" s="31">
        <v>43.342049728517651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16.869771992866138</v>
      </c>
      <c r="AW52" s="31">
        <v>4.5601969859232021</v>
      </c>
      <c r="AX52" s="31">
        <v>0</v>
      </c>
      <c r="AY52" s="31">
        <v>0</v>
      </c>
      <c r="AZ52" s="31">
        <v>22.289721368335961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7.0237073756448147</v>
      </c>
      <c r="BG52" s="31">
        <v>0.8822030884171197</v>
      </c>
      <c r="BH52" s="31">
        <v>0</v>
      </c>
      <c r="BI52" s="31">
        <v>0</v>
      </c>
      <c r="BJ52" s="31">
        <v>6.3019098640602289</v>
      </c>
      <c r="BK52" s="34">
        <f>SUM(C52:BJ52)</f>
        <v>295.88303432192885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1.2010714605806454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1.9435957243600035</v>
      </c>
      <c r="I53" s="31">
        <f t="shared" si="15"/>
        <v>9.7557864580650078E-2</v>
      </c>
      <c r="J53" s="31">
        <f t="shared" si="15"/>
        <v>0</v>
      </c>
      <c r="K53" s="31">
        <f t="shared" si="15"/>
        <v>0</v>
      </c>
      <c r="L53" s="31">
        <f t="shared" si="15"/>
        <v>1.3280327791342883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1.7077205857986675</v>
      </c>
      <c r="S53" s="31">
        <f t="shared" si="15"/>
        <v>0.24130381912902735</v>
      </c>
      <c r="T53" s="31">
        <f t="shared" si="15"/>
        <v>0</v>
      </c>
      <c r="U53" s="31">
        <f t="shared" si="15"/>
        <v>0</v>
      </c>
      <c r="V53" s="31">
        <f t="shared" si="15"/>
        <v>0.42834783544635652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51.575413282298015</v>
      </c>
      <c r="AC53" s="31">
        <f t="shared" si="15"/>
        <v>4.5804695810433644</v>
      </c>
      <c r="AD53" s="31">
        <f t="shared" si="15"/>
        <v>0.13354834729032292</v>
      </c>
      <c r="AE53" s="31">
        <f t="shared" si="15"/>
        <v>0</v>
      </c>
      <c r="AF53" s="31">
        <f t="shared" si="15"/>
        <v>70.811446625957728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59.81733434251413</v>
      </c>
      <c r="AM53" s="31">
        <f t="shared" si="15"/>
        <v>6.5419220158098561</v>
      </c>
      <c r="AN53" s="31">
        <f t="shared" si="15"/>
        <v>0.44820789170967706</v>
      </c>
      <c r="AO53" s="31">
        <f t="shared" si="15"/>
        <v>0</v>
      </c>
      <c r="AP53" s="31">
        <f t="shared" si="15"/>
        <v>44.253857792065524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18.72479839332059</v>
      </c>
      <c r="AW53" s="31">
        <f t="shared" si="15"/>
        <v>5.3961178379554706</v>
      </c>
      <c r="AX53" s="31">
        <f t="shared" si="15"/>
        <v>1.5082173014193545</v>
      </c>
      <c r="AY53" s="31">
        <f t="shared" si="15"/>
        <v>0</v>
      </c>
      <c r="AZ53" s="31">
        <f t="shared" si="15"/>
        <v>25.592732620014097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7.3696232594754161</v>
      </c>
      <c r="BG53" s="31">
        <f t="shared" si="15"/>
        <v>1.1839696063848597</v>
      </c>
      <c r="BH53" s="31">
        <f t="shared" si="15"/>
        <v>0</v>
      </c>
      <c r="BI53" s="31">
        <f t="shared" si="15"/>
        <v>0</v>
      </c>
      <c r="BJ53" s="31">
        <f t="shared" si="15"/>
        <v>6.9495902605117932</v>
      </c>
      <c r="BK53" s="31">
        <f t="shared" si="15"/>
        <v>311.83487922679979</v>
      </c>
    </row>
    <row r="54" spans="1:67" ht="2.25" customHeight="1" x14ac:dyDescent="0.2">
      <c r="A54" s="16"/>
      <c r="B54" s="20"/>
      <c r="C54" s="66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7"/>
    </row>
    <row r="55" spans="1:67" x14ac:dyDescent="0.2">
      <c r="A55" s="16" t="s">
        <v>4</v>
      </c>
      <c r="B55" s="19" t="s">
        <v>9</v>
      </c>
      <c r="C55" s="6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7"/>
    </row>
    <row r="56" spans="1:67" x14ac:dyDescent="0.2">
      <c r="A56" s="16" t="s">
        <v>76</v>
      </c>
      <c r="B56" s="20" t="s">
        <v>18</v>
      </c>
      <c r="C56" s="66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7"/>
    </row>
    <row r="57" spans="1:67" x14ac:dyDescent="0.2">
      <c r="A57" s="16"/>
      <c r="B57" s="29" t="s">
        <v>111</v>
      </c>
      <c r="C57" s="35">
        <v>0</v>
      </c>
      <c r="D57" s="35">
        <v>33.606000000000002</v>
      </c>
      <c r="E57" s="35">
        <v>0</v>
      </c>
      <c r="F57" s="35">
        <v>0</v>
      </c>
      <c r="G57" s="35">
        <v>0</v>
      </c>
      <c r="H57" s="35">
        <v>15.226700000000003</v>
      </c>
      <c r="I57" s="35">
        <v>2.2754600980558122</v>
      </c>
      <c r="J57" s="35">
        <v>0</v>
      </c>
      <c r="K57" s="35">
        <v>0</v>
      </c>
      <c r="L57" s="35">
        <v>9.5396000000000001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6.1752999999999991</v>
      </c>
      <c r="S57" s="35">
        <v>0.18159999999999998</v>
      </c>
      <c r="T57" s="35">
        <v>0</v>
      </c>
      <c r="U57" s="35">
        <v>0</v>
      </c>
      <c r="V57" s="35">
        <v>1.8257999999999999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4">
        <f>SUM(C57:BJ57)</f>
        <v>68.830460098055809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33.606000000000002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15.226700000000003</v>
      </c>
      <c r="I58" s="31">
        <f t="shared" si="16"/>
        <v>2.2754600980558122</v>
      </c>
      <c r="J58" s="31">
        <f t="shared" si="16"/>
        <v>0</v>
      </c>
      <c r="K58" s="31">
        <f t="shared" si="16"/>
        <v>0</v>
      </c>
      <c r="L58" s="31">
        <f t="shared" si="16"/>
        <v>9.5396000000000001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6.1752999999999991</v>
      </c>
      <c r="S58" s="31">
        <f t="shared" si="16"/>
        <v>0.18159999999999998</v>
      </c>
      <c r="T58" s="31">
        <f t="shared" si="16"/>
        <v>0</v>
      </c>
      <c r="U58" s="31">
        <f t="shared" si="16"/>
        <v>0</v>
      </c>
      <c r="V58" s="31">
        <f t="shared" si="16"/>
        <v>1.8257999999999999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0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0</v>
      </c>
      <c r="AZ58" s="31">
        <f t="shared" si="16"/>
        <v>0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0</v>
      </c>
      <c r="BG58" s="31">
        <f t="shared" si="16"/>
        <v>0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68.830460098055809</v>
      </c>
    </row>
    <row r="59" spans="1:67" x14ac:dyDescent="0.2">
      <c r="A59" s="16" t="s">
        <v>77</v>
      </c>
      <c r="B59" s="20" t="s">
        <v>19</v>
      </c>
      <c r="C59" s="66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7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33.606000000000002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15.226700000000003</v>
      </c>
      <c r="I62" s="33">
        <f t="shared" si="18"/>
        <v>2.2754600980558122</v>
      </c>
      <c r="J62" s="33">
        <f t="shared" si="18"/>
        <v>0</v>
      </c>
      <c r="K62" s="33">
        <f t="shared" si="18"/>
        <v>0</v>
      </c>
      <c r="L62" s="33">
        <f t="shared" si="18"/>
        <v>9.5396000000000001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6.1752999999999991</v>
      </c>
      <c r="S62" s="33">
        <f t="shared" si="18"/>
        <v>0.18159999999999998</v>
      </c>
      <c r="T62" s="33">
        <f t="shared" si="18"/>
        <v>0</v>
      </c>
      <c r="U62" s="33">
        <f t="shared" si="18"/>
        <v>0</v>
      </c>
      <c r="V62" s="33">
        <f t="shared" si="18"/>
        <v>1.8257999999999999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0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0</v>
      </c>
      <c r="AZ62" s="33">
        <f t="shared" si="18"/>
        <v>0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0</v>
      </c>
      <c r="BG62" s="33">
        <f t="shared" si="18"/>
        <v>0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68.830460098055809</v>
      </c>
    </row>
    <row r="63" spans="1:67" ht="4.5" customHeight="1" x14ac:dyDescent="0.2">
      <c r="A63" s="16"/>
      <c r="B63" s="20"/>
      <c r="C63" s="66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7"/>
    </row>
    <row r="64" spans="1:67" x14ac:dyDescent="0.2">
      <c r="A64" s="16" t="s">
        <v>20</v>
      </c>
      <c r="B64" s="19" t="s">
        <v>21</v>
      </c>
      <c r="C64" s="66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7"/>
    </row>
    <row r="65" spans="1:65" x14ac:dyDescent="0.2">
      <c r="A65" s="16" t="s">
        <v>76</v>
      </c>
      <c r="B65" s="20" t="s">
        <v>22</v>
      </c>
      <c r="C65" s="66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7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66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7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132.413170882</v>
      </c>
      <c r="E69" s="39">
        <f t="shared" si="20"/>
        <v>25.54334166190322</v>
      </c>
      <c r="F69" s="39">
        <f t="shared" si="20"/>
        <v>0</v>
      </c>
      <c r="G69" s="39">
        <f t="shared" si="20"/>
        <v>0</v>
      </c>
      <c r="H69" s="39">
        <f t="shared" si="20"/>
        <v>60.794382239727312</v>
      </c>
      <c r="I69" s="39">
        <f t="shared" si="20"/>
        <v>382.99524574966915</v>
      </c>
      <c r="J69" s="39">
        <f t="shared" si="20"/>
        <v>454.605596443678</v>
      </c>
      <c r="K69" s="39">
        <f t="shared" si="20"/>
        <v>0</v>
      </c>
      <c r="L69" s="39">
        <f t="shared" si="20"/>
        <v>124.57232613989709</v>
      </c>
      <c r="M69" s="39">
        <f t="shared" si="20"/>
        <v>0</v>
      </c>
      <c r="N69" s="39">
        <f t="shared" si="20"/>
        <v>16.768654495516174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35.7380826775724</v>
      </c>
      <c r="S69" s="39">
        <f t="shared" si="20"/>
        <v>36.844196685741338</v>
      </c>
      <c r="T69" s="39">
        <f t="shared" si="20"/>
        <v>384.98004361196706</v>
      </c>
      <c r="U69" s="39">
        <f t="shared" si="20"/>
        <v>0</v>
      </c>
      <c r="V69" s="39">
        <f t="shared" si="20"/>
        <v>17.863795444884826</v>
      </c>
      <c r="W69" s="39">
        <f t="shared" si="20"/>
        <v>0</v>
      </c>
      <c r="X69" s="39">
        <f t="shared" si="20"/>
        <v>6.4516129032258064E-6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445.19734637960499</v>
      </c>
      <c r="AC69" s="39">
        <f t="shared" si="20"/>
        <v>156.96244220930711</v>
      </c>
      <c r="AD69" s="39">
        <f t="shared" si="20"/>
        <v>47.803304114766355</v>
      </c>
      <c r="AE69" s="39">
        <f t="shared" si="20"/>
        <v>0</v>
      </c>
      <c r="AF69" s="39">
        <f t="shared" si="20"/>
        <v>533.70384169452757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466.34596071802821</v>
      </c>
      <c r="AM69" s="39">
        <f t="shared" si="20"/>
        <v>128.20276963704904</v>
      </c>
      <c r="AN69" s="39">
        <f t="shared" si="20"/>
        <v>334.54306375188315</v>
      </c>
      <c r="AO69" s="39">
        <f t="shared" si="20"/>
        <v>0</v>
      </c>
      <c r="AP69" s="39">
        <f t="shared" si="20"/>
        <v>283.65892798473038</v>
      </c>
      <c r="AQ69" s="39">
        <f t="shared" si="20"/>
        <v>0</v>
      </c>
      <c r="AR69" s="39">
        <f t="shared" si="20"/>
        <v>0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495.14507232945942</v>
      </c>
      <c r="AW69" s="39">
        <f t="shared" si="20"/>
        <v>248.32071843879541</v>
      </c>
      <c r="AX69" s="39">
        <f t="shared" si="20"/>
        <v>31.5425031200318</v>
      </c>
      <c r="AY69" s="39">
        <f t="shared" si="20"/>
        <v>0</v>
      </c>
      <c r="AZ69" s="39">
        <f t="shared" si="20"/>
        <v>283.93836111183123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122.31502859617375</v>
      </c>
      <c r="BG69" s="39">
        <f t="shared" si="20"/>
        <v>23.471863580526016</v>
      </c>
      <c r="BH69" s="39">
        <f t="shared" si="20"/>
        <v>31.713939123383188</v>
      </c>
      <c r="BI69" s="39">
        <f t="shared" si="20"/>
        <v>0</v>
      </c>
      <c r="BJ69" s="39">
        <f t="shared" si="20"/>
        <v>40.741965456096217</v>
      </c>
      <c r="BK69" s="39">
        <f>BK28+BK47+BK53+BK62+BK67</f>
        <v>5346.7259507303625</v>
      </c>
      <c r="BM69" s="37"/>
    </row>
    <row r="70" spans="1:65" ht="4.5" customHeight="1" x14ac:dyDescent="0.2">
      <c r="A70" s="16"/>
      <c r="B70" s="25"/>
      <c r="C70" s="63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5"/>
    </row>
    <row r="71" spans="1:65" ht="14.25" customHeight="1" x14ac:dyDescent="0.3">
      <c r="A71" s="16" t="s">
        <v>5</v>
      </c>
      <c r="B71" s="26" t="s">
        <v>24</v>
      </c>
      <c r="C71" s="6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5"/>
    </row>
    <row r="72" spans="1:65" x14ac:dyDescent="0.2">
      <c r="A72" s="16"/>
      <c r="B72" s="29" t="s">
        <v>112</v>
      </c>
      <c r="C72" s="35">
        <v>0</v>
      </c>
      <c r="D72" s="35">
        <v>0.66012058958064523</v>
      </c>
      <c r="E72" s="35">
        <v>0</v>
      </c>
      <c r="F72" s="35">
        <v>0</v>
      </c>
      <c r="G72" s="35">
        <v>0</v>
      </c>
      <c r="H72" s="35">
        <v>0.58098006291297655</v>
      </c>
      <c r="I72" s="35">
        <v>4.484274567741936E-2</v>
      </c>
      <c r="J72" s="35">
        <v>0</v>
      </c>
      <c r="K72" s="35">
        <v>0</v>
      </c>
      <c r="L72" s="35">
        <v>1.9331537903134154E-2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0.29963225485134887</v>
      </c>
      <c r="S72" s="35">
        <v>0</v>
      </c>
      <c r="T72" s="35">
        <v>0</v>
      </c>
      <c r="U72" s="35">
        <v>0</v>
      </c>
      <c r="V72" s="35">
        <v>0.11396435683880134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12.653104144023054</v>
      </c>
      <c r="AC72" s="35">
        <v>8.9217850967465956E-2</v>
      </c>
      <c r="AD72" s="35">
        <v>0</v>
      </c>
      <c r="AE72" s="35">
        <v>0</v>
      </c>
      <c r="AF72" s="35">
        <v>2.237910538114591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9.5974241411048169</v>
      </c>
      <c r="AM72" s="35">
        <v>0.15906992841975248</v>
      </c>
      <c r="AN72" s="35">
        <v>0</v>
      </c>
      <c r="AO72" s="35">
        <v>0</v>
      </c>
      <c r="AP72" s="35">
        <v>0.23567989415974194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4.2363704343348791</v>
      </c>
      <c r="AW72" s="35">
        <v>6.6813745387074047E-2</v>
      </c>
      <c r="AX72" s="35">
        <v>0</v>
      </c>
      <c r="AY72" s="35">
        <v>0</v>
      </c>
      <c r="AZ72" s="35">
        <v>1.3257219584676045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1.5343459993534116</v>
      </c>
      <c r="BG72" s="35">
        <v>1.837212225707536E-3</v>
      </c>
      <c r="BH72" s="35">
        <v>0</v>
      </c>
      <c r="BI72" s="35">
        <v>0</v>
      </c>
      <c r="BJ72" s="35">
        <v>0</v>
      </c>
      <c r="BK72" s="34">
        <f>SUM(C72:BJ72)</f>
        <v>33.856367394322433</v>
      </c>
      <c r="BL72" s="37"/>
      <c r="BM72" s="37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0.66012058958064523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0.58098006291297655</v>
      </c>
      <c r="I73" s="31">
        <f t="shared" si="21"/>
        <v>4.484274567741936E-2</v>
      </c>
      <c r="J73" s="31">
        <f t="shared" si="21"/>
        <v>0</v>
      </c>
      <c r="K73" s="31">
        <f t="shared" si="21"/>
        <v>0</v>
      </c>
      <c r="L73" s="31">
        <f t="shared" si="21"/>
        <v>1.9331537903134154E-2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0.29963225485134887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0.11396435683880134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12.653104144023054</v>
      </c>
      <c r="AC73" s="31">
        <f t="shared" si="21"/>
        <v>8.9217850967465956E-2</v>
      </c>
      <c r="AD73" s="31">
        <f t="shared" si="21"/>
        <v>0</v>
      </c>
      <c r="AE73" s="31">
        <f t="shared" si="21"/>
        <v>0</v>
      </c>
      <c r="AF73" s="31">
        <f t="shared" si="21"/>
        <v>2.237910538114591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9.5974241411048169</v>
      </c>
      <c r="AM73" s="31">
        <f t="shared" si="21"/>
        <v>0.15906992841975248</v>
      </c>
      <c r="AN73" s="31">
        <f t="shared" si="21"/>
        <v>0</v>
      </c>
      <c r="AO73" s="31">
        <f t="shared" si="21"/>
        <v>0</v>
      </c>
      <c r="AP73" s="31">
        <f t="shared" si="21"/>
        <v>0.23567989415974194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4.2363704343348791</v>
      </c>
      <c r="AW73" s="31">
        <f t="shared" si="21"/>
        <v>6.6813745387074047E-2</v>
      </c>
      <c r="AX73" s="31">
        <f t="shared" si="21"/>
        <v>0</v>
      </c>
      <c r="AY73" s="31">
        <f t="shared" si="21"/>
        <v>0</v>
      </c>
      <c r="AZ73" s="31">
        <f t="shared" si="21"/>
        <v>1.3257219584676045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1.5343459993534116</v>
      </c>
      <c r="BG73" s="31">
        <f t="shared" si="21"/>
        <v>1.837212225707536E-3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33.856367394322433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</row>
    <row r="76" spans="1:65" x14ac:dyDescent="0.2">
      <c r="A76" s="4"/>
      <c r="B76" s="4" t="s">
        <v>123</v>
      </c>
      <c r="L76" s="4" t="s">
        <v>29</v>
      </c>
    </row>
    <row r="77" spans="1:65" x14ac:dyDescent="0.2">
      <c r="L77" s="4" t="s">
        <v>30</v>
      </c>
      <c r="BK77" s="46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5" spans="2:63" x14ac:dyDescent="0.2">
      <c r="BK85" s="44"/>
    </row>
    <row r="88" spans="2:63" x14ac:dyDescent="0.2">
      <c r="B88" s="4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workbookViewId="0">
      <selection activeCell="E17" sqref="E17"/>
    </sheetView>
  </sheetViews>
  <sheetFormatPr defaultRowHeight="12.75" x14ac:dyDescent="0.2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 x14ac:dyDescent="0.2">
      <c r="B2" s="88" t="s">
        <v>131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17.25" customHeight="1" x14ac:dyDescent="0.2">
      <c r="B3" s="88" t="s">
        <v>113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2" ht="30" x14ac:dyDescent="0.2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 x14ac:dyDescent="0.2">
      <c r="B5" s="50">
        <v>1</v>
      </c>
      <c r="C5" s="51" t="s">
        <v>39</v>
      </c>
      <c r="D5" s="52">
        <v>0</v>
      </c>
      <c r="E5" s="52">
        <v>0</v>
      </c>
      <c r="F5" s="52">
        <v>0.22558370135298828</v>
      </c>
      <c r="G5" s="52">
        <v>6.4668401601230708E-3</v>
      </c>
      <c r="H5" s="52">
        <v>0</v>
      </c>
      <c r="I5" s="52" t="s">
        <v>130</v>
      </c>
      <c r="J5" s="53">
        <v>0</v>
      </c>
      <c r="K5" s="53">
        <f>SUM(D5:J5)</f>
        <v>0.23205054151311136</v>
      </c>
      <c r="L5" s="52">
        <v>0</v>
      </c>
    </row>
    <row r="6" spans="2:12" x14ac:dyDescent="0.2">
      <c r="B6" s="50">
        <v>2</v>
      </c>
      <c r="C6" s="54" t="s">
        <v>40</v>
      </c>
      <c r="D6" s="52">
        <v>10.434989116269866</v>
      </c>
      <c r="E6" s="52">
        <v>0.59444272747814819</v>
      </c>
      <c r="F6" s="52">
        <v>28.356048450877481</v>
      </c>
      <c r="G6" s="52">
        <v>2.6895805682814302</v>
      </c>
      <c r="H6" s="52">
        <v>0</v>
      </c>
      <c r="I6" s="52">
        <v>0.3548</v>
      </c>
      <c r="J6" s="53">
        <v>0</v>
      </c>
      <c r="K6" s="53">
        <f t="shared" ref="K6:K41" si="0">SUM(D6:J6)</f>
        <v>42.429860862906921</v>
      </c>
      <c r="L6" s="52">
        <v>0.28745013506385864</v>
      </c>
    </row>
    <row r="7" spans="2:12" x14ac:dyDescent="0.2">
      <c r="B7" s="50">
        <v>3</v>
      </c>
      <c r="C7" s="51" t="s">
        <v>41</v>
      </c>
      <c r="D7" s="52">
        <v>0</v>
      </c>
      <c r="E7" s="52">
        <v>1.9835564979791005E-2</v>
      </c>
      <c r="F7" s="52">
        <v>0.65078261911664992</v>
      </c>
      <c r="G7" s="52">
        <v>9.166365159815261E-3</v>
      </c>
      <c r="H7" s="52">
        <v>0</v>
      </c>
      <c r="I7" s="52">
        <v>4.3E-3</v>
      </c>
      <c r="J7" s="53">
        <v>0</v>
      </c>
      <c r="K7" s="53">
        <f t="shared" si="0"/>
        <v>0.68408454925625617</v>
      </c>
      <c r="L7" s="52">
        <v>6.4462650224172885E-2</v>
      </c>
    </row>
    <row r="8" spans="2:12" x14ac:dyDescent="0.2">
      <c r="B8" s="50">
        <v>4</v>
      </c>
      <c r="C8" s="54" t="s">
        <v>42</v>
      </c>
      <c r="D8" s="52">
        <v>7.6315299466469444</v>
      </c>
      <c r="E8" s="52">
        <v>3.8706112902366145</v>
      </c>
      <c r="F8" s="52">
        <v>12.923290221420221</v>
      </c>
      <c r="G8" s="52">
        <v>2.6813396635864573</v>
      </c>
      <c r="H8" s="52">
        <v>0</v>
      </c>
      <c r="I8" s="52">
        <v>0.18479999999999999</v>
      </c>
      <c r="J8" s="53">
        <v>0</v>
      </c>
      <c r="K8" s="53">
        <f t="shared" si="0"/>
        <v>27.291571121890236</v>
      </c>
      <c r="L8" s="52">
        <v>0.46934662086923462</v>
      </c>
    </row>
    <row r="9" spans="2:12" x14ac:dyDescent="0.2">
      <c r="B9" s="50">
        <v>5</v>
      </c>
      <c r="C9" s="54" t="s">
        <v>43</v>
      </c>
      <c r="D9" s="52">
        <v>1.5155556004724147</v>
      </c>
      <c r="E9" s="52">
        <v>1.7498213059308174</v>
      </c>
      <c r="F9" s="52">
        <v>40.972251491389002</v>
      </c>
      <c r="G9" s="52">
        <v>8.8713386818405571</v>
      </c>
      <c r="H9" s="52">
        <v>0</v>
      </c>
      <c r="I9" s="52">
        <v>0.87939999999999996</v>
      </c>
      <c r="J9" s="53">
        <v>0</v>
      </c>
      <c r="K9" s="53">
        <f t="shared" si="0"/>
        <v>53.988367079632788</v>
      </c>
      <c r="L9" s="52">
        <v>0.70015735807038704</v>
      </c>
    </row>
    <row r="10" spans="2:12" x14ac:dyDescent="0.2">
      <c r="B10" s="50">
        <v>6</v>
      </c>
      <c r="C10" s="54" t="s">
        <v>44</v>
      </c>
      <c r="D10" s="52">
        <v>68.89090315348075</v>
      </c>
      <c r="E10" s="52">
        <v>1.0912513010816738</v>
      </c>
      <c r="F10" s="52">
        <v>15.68281997962171</v>
      </c>
      <c r="G10" s="52">
        <v>1.8591815678504733</v>
      </c>
      <c r="H10" s="52">
        <v>0</v>
      </c>
      <c r="I10" s="52">
        <v>0.14749999999999999</v>
      </c>
      <c r="J10" s="53">
        <v>0</v>
      </c>
      <c r="K10" s="53">
        <f t="shared" si="0"/>
        <v>87.671656002034595</v>
      </c>
      <c r="L10" s="52">
        <v>0.29202259718622942</v>
      </c>
    </row>
    <row r="11" spans="2:12" x14ac:dyDescent="0.2">
      <c r="B11" s="50">
        <v>7</v>
      </c>
      <c r="C11" s="54" t="s">
        <v>45</v>
      </c>
      <c r="D11" s="52">
        <v>67.522638254805003</v>
      </c>
      <c r="E11" s="52">
        <v>17.521087667187302</v>
      </c>
      <c r="F11" s="52">
        <v>34.444813212016868</v>
      </c>
      <c r="G11" s="52">
        <v>10.038888578801856</v>
      </c>
      <c r="H11" s="52">
        <v>0</v>
      </c>
      <c r="I11" s="52" t="s">
        <v>130</v>
      </c>
      <c r="J11" s="53">
        <v>0</v>
      </c>
      <c r="K11" s="53">
        <f t="shared" si="0"/>
        <v>129.52742771281103</v>
      </c>
      <c r="L11" s="52">
        <v>0.43571154247934951</v>
      </c>
    </row>
    <row r="12" spans="2:12" x14ac:dyDescent="0.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3">
        <v>0</v>
      </c>
      <c r="K12" s="53">
        <f t="shared" si="0"/>
        <v>0</v>
      </c>
      <c r="L12" s="52">
        <v>0</v>
      </c>
    </row>
    <row r="13" spans="2:12" x14ac:dyDescent="0.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  <c r="K13" s="53">
        <f t="shared" si="0"/>
        <v>0</v>
      </c>
      <c r="L13" s="52">
        <v>0</v>
      </c>
    </row>
    <row r="14" spans="2:12" x14ac:dyDescent="0.2">
      <c r="B14" s="50">
        <v>10</v>
      </c>
      <c r="C14" s="54" t="s">
        <v>48</v>
      </c>
      <c r="D14" s="52">
        <v>0.93975887407085856</v>
      </c>
      <c r="E14" s="52">
        <v>0.65741695734535199</v>
      </c>
      <c r="F14" s="52">
        <v>8.8601522709721934</v>
      </c>
      <c r="G14" s="52">
        <v>1.5964059773424779</v>
      </c>
      <c r="H14" s="52">
        <v>0</v>
      </c>
      <c r="I14" s="52">
        <v>8.8899999999999993E-2</v>
      </c>
      <c r="J14" s="53">
        <v>0</v>
      </c>
      <c r="K14" s="53">
        <f t="shared" si="0"/>
        <v>12.142634079730882</v>
      </c>
      <c r="L14" s="52">
        <v>0.38749421637775916</v>
      </c>
    </row>
    <row r="15" spans="2:12" x14ac:dyDescent="0.2">
      <c r="B15" s="50">
        <v>11</v>
      </c>
      <c r="C15" s="54" t="s">
        <v>49</v>
      </c>
      <c r="D15" s="52">
        <v>120.95177202939321</v>
      </c>
      <c r="E15" s="52">
        <v>29.566430537853151</v>
      </c>
      <c r="F15" s="52">
        <v>108.95647795323202</v>
      </c>
      <c r="G15" s="52">
        <v>13.772891978999217</v>
      </c>
      <c r="H15" s="52">
        <v>0</v>
      </c>
      <c r="I15" s="52">
        <v>0.81719999999999993</v>
      </c>
      <c r="J15" s="53">
        <v>0</v>
      </c>
      <c r="K15" s="53">
        <f t="shared" si="0"/>
        <v>274.06477249947761</v>
      </c>
      <c r="L15" s="52">
        <v>1.9014900180456826</v>
      </c>
    </row>
    <row r="16" spans="2:12" x14ac:dyDescent="0.2">
      <c r="B16" s="50">
        <v>12</v>
      </c>
      <c r="C16" s="54" t="s">
        <v>50</v>
      </c>
      <c r="D16" s="52">
        <v>175.63525012936753</v>
      </c>
      <c r="E16" s="52">
        <v>6.4608669149007447</v>
      </c>
      <c r="F16" s="52">
        <v>52.189927245529141</v>
      </c>
      <c r="G16" s="52">
        <v>7.9355880814225594</v>
      </c>
      <c r="H16" s="52">
        <v>0</v>
      </c>
      <c r="I16" s="52">
        <v>0.60629999999999995</v>
      </c>
      <c r="J16" s="53">
        <v>0</v>
      </c>
      <c r="K16" s="53">
        <f t="shared" si="0"/>
        <v>242.82793237121999</v>
      </c>
      <c r="L16" s="52">
        <v>0.88222271540334551</v>
      </c>
    </row>
    <row r="17" spans="2:12" x14ac:dyDescent="0.2">
      <c r="B17" s="50">
        <v>13</v>
      </c>
      <c r="C17" s="54" t="s">
        <v>51</v>
      </c>
      <c r="D17" s="52">
        <v>7.9277491584770967</v>
      </c>
      <c r="E17" s="52">
        <v>0.75096252203071823</v>
      </c>
      <c r="F17" s="52">
        <v>17.193751580147669</v>
      </c>
      <c r="G17" s="52">
        <v>1.9820892799063494</v>
      </c>
      <c r="H17" s="52">
        <v>0</v>
      </c>
      <c r="I17" s="52">
        <v>4.82E-2</v>
      </c>
      <c r="J17" s="53">
        <v>0</v>
      </c>
      <c r="K17" s="53">
        <f t="shared" si="0"/>
        <v>27.902752540561838</v>
      </c>
      <c r="L17" s="52">
        <v>0.29145750480082583</v>
      </c>
    </row>
    <row r="18" spans="2:12" x14ac:dyDescent="0.2">
      <c r="B18" s="50">
        <v>14</v>
      </c>
      <c r="C18" s="54" t="s">
        <v>52</v>
      </c>
      <c r="D18" s="52">
        <v>0.15747440349342259</v>
      </c>
      <c r="E18" s="52">
        <v>0.16539205723519501</v>
      </c>
      <c r="F18" s="52">
        <v>9.9375433620701941</v>
      </c>
      <c r="G18" s="52">
        <v>1.3871734403603997</v>
      </c>
      <c r="H18" s="52">
        <v>0</v>
      </c>
      <c r="I18" s="52">
        <v>1.6199999999999999E-2</v>
      </c>
      <c r="J18" s="53">
        <v>0</v>
      </c>
      <c r="K18" s="53">
        <f t="shared" si="0"/>
        <v>11.66378326315921</v>
      </c>
      <c r="L18" s="52">
        <v>5.9595747675360577E-2</v>
      </c>
    </row>
    <row r="19" spans="2:12" x14ac:dyDescent="0.2">
      <c r="B19" s="50">
        <v>15</v>
      </c>
      <c r="C19" s="54" t="s">
        <v>53</v>
      </c>
      <c r="D19" s="52">
        <v>1.7132968407449614</v>
      </c>
      <c r="E19" s="52">
        <v>0.57109006768746595</v>
      </c>
      <c r="F19" s="52">
        <v>32.37280046324635</v>
      </c>
      <c r="G19" s="52">
        <v>4.2301316569032421</v>
      </c>
      <c r="H19" s="52">
        <v>0</v>
      </c>
      <c r="I19" s="52">
        <v>1.72E-2</v>
      </c>
      <c r="J19" s="53">
        <v>0</v>
      </c>
      <c r="K19" s="53">
        <f t="shared" si="0"/>
        <v>38.904519028582015</v>
      </c>
      <c r="L19" s="52">
        <v>0.35071997566243035</v>
      </c>
    </row>
    <row r="20" spans="2:12" x14ac:dyDescent="0.2">
      <c r="B20" s="50">
        <v>16</v>
      </c>
      <c r="C20" s="54" t="s">
        <v>54</v>
      </c>
      <c r="D20" s="52">
        <v>273.09235679395294</v>
      </c>
      <c r="E20" s="52">
        <v>59.128673961157141</v>
      </c>
      <c r="F20" s="52">
        <v>158.30648785423662</v>
      </c>
      <c r="G20" s="52">
        <v>21.726276524324803</v>
      </c>
      <c r="H20" s="52">
        <v>0</v>
      </c>
      <c r="I20" s="52">
        <v>2.2717999999999998</v>
      </c>
      <c r="J20" s="53">
        <v>0</v>
      </c>
      <c r="K20" s="53">
        <f t="shared" si="0"/>
        <v>514.52559513367146</v>
      </c>
      <c r="L20" s="52">
        <v>2.1047335366602922</v>
      </c>
    </row>
    <row r="21" spans="2:12" x14ac:dyDescent="0.2">
      <c r="B21" s="50">
        <v>17</v>
      </c>
      <c r="C21" s="54" t="s">
        <v>55</v>
      </c>
      <c r="D21" s="52">
        <v>226.08421616898045</v>
      </c>
      <c r="E21" s="52">
        <v>3.9763538136230405</v>
      </c>
      <c r="F21" s="52">
        <v>41.960270035953933</v>
      </c>
      <c r="G21" s="52">
        <v>6.615315686291205</v>
      </c>
      <c r="H21" s="52">
        <v>0</v>
      </c>
      <c r="I21" s="52">
        <v>0.47270000000000001</v>
      </c>
      <c r="J21" s="53">
        <v>0</v>
      </c>
      <c r="K21" s="53">
        <f t="shared" si="0"/>
        <v>279.10885570484857</v>
      </c>
      <c r="L21" s="52">
        <v>0.62806355959113125</v>
      </c>
    </row>
    <row r="22" spans="2:12" x14ac:dyDescent="0.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3">
        <v>0</v>
      </c>
      <c r="K22" s="53">
        <f t="shared" si="0"/>
        <v>0</v>
      </c>
      <c r="L22" s="52">
        <v>0</v>
      </c>
    </row>
    <row r="23" spans="2:12" x14ac:dyDescent="0.2">
      <c r="B23" s="50">
        <v>19</v>
      </c>
      <c r="C23" s="54" t="s">
        <v>57</v>
      </c>
      <c r="D23" s="52">
        <v>14.882535173072833</v>
      </c>
      <c r="E23" s="52">
        <v>34.6832277596003</v>
      </c>
      <c r="F23" s="52">
        <v>96.048121614709601</v>
      </c>
      <c r="G23" s="52">
        <v>18.73054299818055</v>
      </c>
      <c r="H23" s="52">
        <v>0</v>
      </c>
      <c r="I23" s="52">
        <v>1.5794000000000001</v>
      </c>
      <c r="J23" s="53">
        <v>0</v>
      </c>
      <c r="K23" s="53">
        <f t="shared" si="0"/>
        <v>165.92382754556326</v>
      </c>
      <c r="L23" s="52">
        <v>0.86310115730197334</v>
      </c>
    </row>
    <row r="24" spans="2:12" x14ac:dyDescent="0.2">
      <c r="B24" s="50">
        <v>20</v>
      </c>
      <c r="C24" s="54" t="s">
        <v>58</v>
      </c>
      <c r="D24" s="52">
        <v>742.66133861192691</v>
      </c>
      <c r="E24" s="52">
        <v>183.3889935364258</v>
      </c>
      <c r="F24" s="52">
        <v>880.42729609405512</v>
      </c>
      <c r="G24" s="52">
        <v>85.773789989871105</v>
      </c>
      <c r="H24" s="52">
        <v>0</v>
      </c>
      <c r="I24" s="52">
        <v>47.136560098055817</v>
      </c>
      <c r="J24" s="53">
        <v>0</v>
      </c>
      <c r="K24" s="53">
        <f t="shared" si="0"/>
        <v>1939.3879783303346</v>
      </c>
      <c r="L24" s="52">
        <v>11.068972778796505</v>
      </c>
    </row>
    <row r="25" spans="2:12" x14ac:dyDescent="0.2">
      <c r="B25" s="50">
        <v>21</v>
      </c>
      <c r="C25" s="51" t="s">
        <v>59</v>
      </c>
      <c r="D25" s="52">
        <v>0</v>
      </c>
      <c r="E25" s="52">
        <v>1.7826332250123477E-4</v>
      </c>
      <c r="F25" s="52">
        <v>0.49072649349041658</v>
      </c>
      <c r="G25" s="52">
        <v>7.5539350963187674E-2</v>
      </c>
      <c r="H25" s="52">
        <v>0</v>
      </c>
      <c r="I25" s="52" t="s">
        <v>130</v>
      </c>
      <c r="J25" s="53">
        <v>0</v>
      </c>
      <c r="K25" s="53">
        <f t="shared" si="0"/>
        <v>0.56644410777610554</v>
      </c>
      <c r="L25" s="52">
        <v>2.5968309669465383E-4</v>
      </c>
    </row>
    <row r="26" spans="2:12" x14ac:dyDescent="0.2">
      <c r="B26" s="50">
        <v>22</v>
      </c>
      <c r="C26" s="54" t="s">
        <v>60</v>
      </c>
      <c r="D26" s="52">
        <v>2.9143457888529546E-2</v>
      </c>
      <c r="E26" s="52">
        <v>4.5362466340567375E-3</v>
      </c>
      <c r="F26" s="52">
        <v>1.0319525585710416</v>
      </c>
      <c r="G26" s="52">
        <v>7.8695615468111629E-3</v>
      </c>
      <c r="H26" s="52">
        <v>0</v>
      </c>
      <c r="I26" s="52">
        <v>0.28970000000000001</v>
      </c>
      <c r="J26" s="53">
        <v>0</v>
      </c>
      <c r="K26" s="53">
        <f t="shared" si="0"/>
        <v>1.3632018246404392</v>
      </c>
      <c r="L26" s="52">
        <v>2.2223435745580739E-2</v>
      </c>
    </row>
    <row r="27" spans="2:12" x14ac:dyDescent="0.2">
      <c r="B27" s="50">
        <v>23</v>
      </c>
      <c r="C27" s="51" t="s">
        <v>61</v>
      </c>
      <c r="D27" s="52">
        <v>0</v>
      </c>
      <c r="E27" s="52">
        <v>1.2415995990921681E-5</v>
      </c>
      <c r="F27" s="52">
        <v>9.2642580595509003E-4</v>
      </c>
      <c r="G27" s="52">
        <v>0</v>
      </c>
      <c r="H27" s="52">
        <v>0</v>
      </c>
      <c r="I27" s="52" t="s">
        <v>130</v>
      </c>
      <c r="J27" s="53">
        <v>0</v>
      </c>
      <c r="K27" s="53">
        <f t="shared" si="0"/>
        <v>9.388418019460117E-4</v>
      </c>
      <c r="L27" s="52">
        <v>3.0962229353362568E-3</v>
      </c>
    </row>
    <row r="28" spans="2:12" x14ac:dyDescent="0.2">
      <c r="B28" s="50">
        <v>24</v>
      </c>
      <c r="C28" s="51" t="s">
        <v>62</v>
      </c>
      <c r="D28" s="52">
        <v>0.22356826509349675</v>
      </c>
      <c r="E28" s="52">
        <v>2.0633429372438079E-3</v>
      </c>
      <c r="F28" s="52">
        <v>2.6692123886392118</v>
      </c>
      <c r="G28" s="52">
        <v>4.5255619416978865E-2</v>
      </c>
      <c r="H28" s="52">
        <v>0</v>
      </c>
      <c r="I28" s="52">
        <v>0.1231</v>
      </c>
      <c r="J28" s="53">
        <v>0</v>
      </c>
      <c r="K28" s="53">
        <f t="shared" si="0"/>
        <v>3.0631996160869317</v>
      </c>
      <c r="L28" s="52">
        <v>1.7392928934941924E-2</v>
      </c>
    </row>
    <row r="29" spans="2:12" x14ac:dyDescent="0.2">
      <c r="B29" s="50">
        <v>25</v>
      </c>
      <c r="C29" s="54" t="s">
        <v>63</v>
      </c>
      <c r="D29" s="52">
        <v>108.54410244927999</v>
      </c>
      <c r="E29" s="52">
        <v>12.086595516645872</v>
      </c>
      <c r="F29" s="52">
        <v>194.91611927550645</v>
      </c>
      <c r="G29" s="52">
        <v>17.821297169629286</v>
      </c>
      <c r="H29" s="52">
        <v>0</v>
      </c>
      <c r="I29" s="52">
        <v>2.6162999999999998</v>
      </c>
      <c r="J29" s="53">
        <v>0</v>
      </c>
      <c r="K29" s="53">
        <f t="shared" si="0"/>
        <v>335.98441441106166</v>
      </c>
      <c r="L29" s="52">
        <v>1.616245616208041</v>
      </c>
    </row>
    <row r="30" spans="2:12" x14ac:dyDescent="0.2">
      <c r="B30" s="50">
        <v>26</v>
      </c>
      <c r="C30" s="54" t="s">
        <v>64</v>
      </c>
      <c r="D30" s="52">
        <v>15.554222165636348</v>
      </c>
      <c r="E30" s="52">
        <v>3.4650830789170981</v>
      </c>
      <c r="F30" s="52">
        <v>36.51414923666443</v>
      </c>
      <c r="G30" s="52">
        <v>9.887489989631435</v>
      </c>
      <c r="H30" s="52">
        <v>0</v>
      </c>
      <c r="I30" s="52">
        <v>0.70169999999999999</v>
      </c>
      <c r="J30" s="53">
        <v>0</v>
      </c>
      <c r="K30" s="53">
        <f t="shared" si="0"/>
        <v>66.122644470849309</v>
      </c>
      <c r="L30" s="52">
        <v>0.6251787626233688</v>
      </c>
    </row>
    <row r="31" spans="2:12" x14ac:dyDescent="0.2">
      <c r="B31" s="50">
        <v>27</v>
      </c>
      <c r="C31" s="54" t="s">
        <v>15</v>
      </c>
      <c r="D31" s="52">
        <v>2.3272090156685823E-4</v>
      </c>
      <c r="E31" s="52">
        <v>9.9903421320365365E-2</v>
      </c>
      <c r="F31" s="52">
        <v>2.48891308751561</v>
      </c>
      <c r="G31" s="52">
        <v>0.21127364318556918</v>
      </c>
      <c r="H31" s="52">
        <v>0</v>
      </c>
      <c r="I31" s="52">
        <v>1.0438000000000001</v>
      </c>
      <c r="J31" s="53">
        <v>0</v>
      </c>
      <c r="K31" s="53">
        <f t="shared" si="0"/>
        <v>3.8441228729231112</v>
      </c>
      <c r="L31" s="52">
        <v>6.2567330796508253E-2</v>
      </c>
    </row>
    <row r="32" spans="2:12" x14ac:dyDescent="0.2">
      <c r="B32" s="50">
        <v>28</v>
      </c>
      <c r="C32" s="54" t="s">
        <v>65</v>
      </c>
      <c r="D32" s="52">
        <v>1.8247930351402326E-2</v>
      </c>
      <c r="E32" s="52">
        <v>1.725251468335499E-3</v>
      </c>
      <c r="F32" s="52">
        <v>1.9193035616574934</v>
      </c>
      <c r="G32" s="52">
        <v>4.7321989961164448E-2</v>
      </c>
      <c r="H32" s="52">
        <v>0</v>
      </c>
      <c r="I32" s="52" t="s">
        <v>130</v>
      </c>
      <c r="J32" s="53">
        <v>0</v>
      </c>
      <c r="K32" s="53">
        <f t="shared" si="0"/>
        <v>1.9865987334383957</v>
      </c>
      <c r="L32" s="52">
        <v>3.8188722805413799E-2</v>
      </c>
    </row>
    <row r="33" spans="2:12" x14ac:dyDescent="0.2">
      <c r="B33" s="50">
        <v>29</v>
      </c>
      <c r="C33" s="54" t="s">
        <v>66</v>
      </c>
      <c r="D33" s="52">
        <v>5.5085204519659214</v>
      </c>
      <c r="E33" s="52">
        <v>3.8770253775054302</v>
      </c>
      <c r="F33" s="52">
        <v>31.19073511643867</v>
      </c>
      <c r="G33" s="52">
        <v>3.8869080779754688</v>
      </c>
      <c r="H33" s="52">
        <v>0</v>
      </c>
      <c r="I33" s="52">
        <v>0.20150000000000001</v>
      </c>
      <c r="J33" s="53">
        <v>0</v>
      </c>
      <c r="K33" s="53">
        <f t="shared" si="0"/>
        <v>44.664689023885494</v>
      </c>
      <c r="L33" s="52">
        <v>0.62235344614166388</v>
      </c>
    </row>
    <row r="34" spans="2:12" x14ac:dyDescent="0.2">
      <c r="B34" s="50">
        <v>30</v>
      </c>
      <c r="C34" s="54" t="s">
        <v>67</v>
      </c>
      <c r="D34" s="52">
        <v>11.795544429494349</v>
      </c>
      <c r="E34" s="52">
        <v>3.6705045113938102</v>
      </c>
      <c r="F34" s="52">
        <v>60.754901462115797</v>
      </c>
      <c r="G34" s="52">
        <v>7.5420644954091829</v>
      </c>
      <c r="H34" s="52">
        <v>0</v>
      </c>
      <c r="I34" s="52">
        <v>1.1046</v>
      </c>
      <c r="J34" s="53">
        <v>0</v>
      </c>
      <c r="K34" s="53">
        <f t="shared" si="0"/>
        <v>84.867614898413137</v>
      </c>
      <c r="L34" s="52">
        <v>1.1533503440346835</v>
      </c>
    </row>
    <row r="35" spans="2:12" x14ac:dyDescent="0.2">
      <c r="B35" s="50">
        <v>31</v>
      </c>
      <c r="C35" s="51" t="s">
        <v>68</v>
      </c>
      <c r="D35" s="52">
        <v>0.34676514487090421</v>
      </c>
      <c r="E35" s="52">
        <v>0.33537108545098077</v>
      </c>
      <c r="F35" s="52">
        <v>0.92203380607223617</v>
      </c>
      <c r="G35" s="52">
        <v>0.19977492680878575</v>
      </c>
      <c r="H35" s="52">
        <v>0</v>
      </c>
      <c r="I35" s="52" t="s">
        <v>130</v>
      </c>
      <c r="J35" s="53">
        <v>0</v>
      </c>
      <c r="K35" s="53">
        <f t="shared" si="0"/>
        <v>1.803944963202907</v>
      </c>
      <c r="L35" s="52">
        <v>6.33546087076957E-2</v>
      </c>
    </row>
    <row r="36" spans="2:12" x14ac:dyDescent="0.2">
      <c r="B36" s="50">
        <v>32</v>
      </c>
      <c r="C36" s="54" t="s">
        <v>69</v>
      </c>
      <c r="D36" s="52">
        <v>47.818677544356859</v>
      </c>
      <c r="E36" s="52">
        <v>16.68407353260481</v>
      </c>
      <c r="F36" s="52">
        <v>87.561604414145009</v>
      </c>
      <c r="G36" s="52">
        <v>13.180881641977756</v>
      </c>
      <c r="H36" s="52">
        <v>0</v>
      </c>
      <c r="I36" s="52">
        <v>1.9274</v>
      </c>
      <c r="J36" s="53">
        <v>0</v>
      </c>
      <c r="K36" s="53">
        <f t="shared" si="0"/>
        <v>167.17263713308444</v>
      </c>
      <c r="L36" s="52">
        <v>1.9806043971132075</v>
      </c>
    </row>
    <row r="37" spans="2:12" x14ac:dyDescent="0.2">
      <c r="B37" s="50">
        <v>33</v>
      </c>
      <c r="C37" s="54" t="s">
        <v>114</v>
      </c>
      <c r="D37" s="52">
        <v>91.885729790018033</v>
      </c>
      <c r="E37" s="52">
        <v>8.4285473435113794</v>
      </c>
      <c r="F37" s="52">
        <v>99.422520901274652</v>
      </c>
      <c r="G37" s="52">
        <v>10.850657900610326</v>
      </c>
      <c r="H37" s="52">
        <v>0</v>
      </c>
      <c r="I37" s="52">
        <v>0.73899999999999999</v>
      </c>
      <c r="J37" s="53">
        <v>0</v>
      </c>
      <c r="K37" s="53">
        <f t="shared" si="0"/>
        <v>211.32645593541437</v>
      </c>
      <c r="L37" s="52">
        <v>1.5360578162795386</v>
      </c>
    </row>
    <row r="38" spans="2:12" x14ac:dyDescent="0.2">
      <c r="B38" s="50">
        <v>34</v>
      </c>
      <c r="C38" s="54" t="s">
        <v>70</v>
      </c>
      <c r="D38" s="52">
        <v>0.23083112422292229</v>
      </c>
      <c r="E38" s="52">
        <v>1.24490542264774E-2</v>
      </c>
      <c r="F38" s="52">
        <v>4.1704958989480616</v>
      </c>
      <c r="G38" s="52">
        <v>1.9846702709443094</v>
      </c>
      <c r="H38" s="52">
        <v>0</v>
      </c>
      <c r="I38" s="52">
        <v>5.2499999999999998E-2</v>
      </c>
      <c r="J38" s="53">
        <v>0</v>
      </c>
      <c r="K38" s="53">
        <f t="shared" si="0"/>
        <v>6.4509463483417706</v>
      </c>
      <c r="L38" s="52">
        <v>6.5010388062661604E-3</v>
      </c>
    </row>
    <row r="39" spans="2:12" x14ac:dyDescent="0.2">
      <c r="B39" s="50">
        <v>35</v>
      </c>
      <c r="C39" s="54" t="s">
        <v>71</v>
      </c>
      <c r="D39" s="52">
        <v>29.610572624375571</v>
      </c>
      <c r="E39" s="52">
        <v>37.00201737732359</v>
      </c>
      <c r="F39" s="52">
        <v>197.57686480380872</v>
      </c>
      <c r="G39" s="52">
        <v>31.183072953194426</v>
      </c>
      <c r="H39" s="52">
        <v>0</v>
      </c>
      <c r="I39" s="52">
        <v>1.3881999999999999</v>
      </c>
      <c r="J39" s="53">
        <v>0</v>
      </c>
      <c r="K39" s="53">
        <f t="shared" si="0"/>
        <v>296.76072775870227</v>
      </c>
      <c r="L39" s="52">
        <v>1.704953614242279</v>
      </c>
    </row>
    <row r="40" spans="2:12" x14ac:dyDescent="0.2">
      <c r="B40" s="50">
        <v>36</v>
      </c>
      <c r="C40" s="54" t="s">
        <v>72</v>
      </c>
      <c r="D40" s="52">
        <v>22.618645560417491</v>
      </c>
      <c r="E40" s="52">
        <v>2.5947454350046928</v>
      </c>
      <c r="F40" s="52">
        <v>14.060338032910154</v>
      </c>
      <c r="G40" s="52">
        <v>1.3461494223437105</v>
      </c>
      <c r="H40" s="52">
        <v>0</v>
      </c>
      <c r="I40" s="52" t="s">
        <v>130</v>
      </c>
      <c r="J40" s="53">
        <v>0</v>
      </c>
      <c r="K40" s="53">
        <f t="shared" si="0"/>
        <v>40.619878450676048</v>
      </c>
      <c r="L40" s="52">
        <v>0.33591305970462781</v>
      </c>
    </row>
    <row r="41" spans="2:12" x14ac:dyDescent="0.2">
      <c r="B41" s="50">
        <v>37</v>
      </c>
      <c r="C41" s="54" t="s">
        <v>73</v>
      </c>
      <c r="D41" s="52">
        <v>57.756763642326582</v>
      </c>
      <c r="E41" s="52">
        <v>15.980447374306738</v>
      </c>
      <c r="F41" s="52">
        <v>130.43672762234823</v>
      </c>
      <c r="G41" s="52">
        <v>23.658484333920377</v>
      </c>
      <c r="H41" s="52">
        <v>0</v>
      </c>
      <c r="I41" s="52">
        <v>4.0174000000000003</v>
      </c>
      <c r="J41" s="53">
        <v>0</v>
      </c>
      <c r="K41" s="53">
        <f t="shared" si="0"/>
        <v>231.84982297290193</v>
      </c>
      <c r="L41" s="52">
        <v>3.281124251937976</v>
      </c>
    </row>
    <row r="42" spans="2:12" s="59" customFormat="1" ht="15" x14ac:dyDescent="0.2">
      <c r="B42" s="49" t="s">
        <v>11</v>
      </c>
      <c r="C42" s="55"/>
      <c r="D42" s="56">
        <f t="shared" ref="D42:L42" si="1">SUM(D5:D41)</f>
        <v>2111.9829315563552</v>
      </c>
      <c r="E42" s="57">
        <f>SUM(E5:E41)</f>
        <v>448.44173661332246</v>
      </c>
      <c r="F42" s="57">
        <f t="shared" si="1"/>
        <v>2405.6359432358604</v>
      </c>
      <c r="G42" s="57">
        <f>SUM(G5:G41)</f>
        <v>311.83487922680143</v>
      </c>
      <c r="H42" s="58">
        <f t="shared" si="1"/>
        <v>0</v>
      </c>
      <c r="I42" s="58">
        <f t="shared" si="1"/>
        <v>68.830460098055823</v>
      </c>
      <c r="J42" s="58">
        <f t="shared" si="1"/>
        <v>0</v>
      </c>
      <c r="K42" s="58">
        <f t="shared" si="1"/>
        <v>5346.7259507303961</v>
      </c>
      <c r="L42" s="58">
        <f t="shared" si="1"/>
        <v>33.856367394322362</v>
      </c>
    </row>
    <row r="43" spans="2:12" x14ac:dyDescent="0.2">
      <c r="B43" s="48" t="s">
        <v>89</v>
      </c>
    </row>
    <row r="44" spans="2:12" x14ac:dyDescent="0.2">
      <c r="K44" s="60"/>
      <c r="L44" s="60"/>
    </row>
    <row r="45" spans="2:12" s="60" customFormat="1" x14ac:dyDescent="0.2"/>
    <row r="46" spans="2:12" s="60" customFormat="1" x14ac:dyDescent="0.2"/>
    <row r="47" spans="2:12" s="60" customFormat="1" x14ac:dyDescent="0.2"/>
    <row r="48" spans="2:12" x14ac:dyDescent="0.2">
      <c r="I48" s="60"/>
    </row>
    <row r="49" spans="9:9" x14ac:dyDescent="0.2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2019-09-11T10:51:34Z</dcterms:modified>
</cp:coreProperties>
</file>